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drawing+xml" PartName="/xl/drawings/worksheetdrawing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екции" sheetId="1" r:id="rId3"/>
    <sheet state="visible" name="семинары" sheetId="2" r:id="rId4"/>
  </sheets>
  <definedNames/>
  <calcPr/>
</workbook>
</file>

<file path=xl/sharedStrings.xml><?xml version="1.0" encoding="utf-8"?>
<sst xmlns="http://schemas.openxmlformats.org/spreadsheetml/2006/main" count="1037" uniqueCount="237">
  <si>
    <t>ФИО</t>
  </si>
  <si>
    <t>гр</t>
  </si>
  <si>
    <t>сумма</t>
  </si>
  <si>
    <t>vk</t>
  </si>
  <si>
    <t>анкеты</t>
  </si>
  <si>
    <t>контрольная</t>
  </si>
  <si>
    <t>экзамен</t>
  </si>
  <si>
    <t>Док</t>
  </si>
  <si>
    <t>ГП</t>
  </si>
  <si>
    <t>пред.
оценка</t>
  </si>
  <si>
    <t>итог
оценка</t>
  </si>
  <si>
    <t>7ix</t>
  </si>
  <si>
    <t>14ix</t>
  </si>
  <si>
    <t>21ix</t>
  </si>
  <si>
    <t>28ix</t>
  </si>
  <si>
    <t>5x</t>
  </si>
  <si>
    <t>12x</t>
  </si>
  <si>
    <t>19x</t>
  </si>
  <si>
    <t>26x</t>
  </si>
  <si>
    <t>2xi</t>
  </si>
  <si>
    <t>9xi</t>
  </si>
  <si>
    <t>16xi</t>
  </si>
  <si>
    <t>23xi</t>
  </si>
  <si>
    <t>30xi</t>
  </si>
  <si>
    <t>12i</t>
  </si>
  <si>
    <t>I</t>
  </si>
  <si>
    <t>II.1</t>
  </si>
  <si>
    <t>II.2</t>
  </si>
  <si>
    <t>II.3</t>
  </si>
  <si>
    <t>II.4</t>
  </si>
  <si>
    <t>II.5</t>
  </si>
  <si>
    <t>III.1</t>
  </si>
  <si>
    <t>III.2</t>
  </si>
  <si>
    <t>III.3</t>
  </si>
  <si>
    <t>Σ</t>
  </si>
  <si>
    <t>II</t>
  </si>
  <si>
    <t>III</t>
  </si>
  <si>
    <t>Студент-образец</t>
  </si>
  <si>
    <t>?</t>
  </si>
  <si>
    <t>отлично</t>
  </si>
  <si>
    <t>Архипенко Константин Владимирович</t>
  </si>
  <si>
    <t>+</t>
  </si>
  <si>
    <t>Бикмуратов Фархад Мансурович</t>
  </si>
  <si>
    <t>Глейзерман Светлана Александровна</t>
  </si>
  <si>
    <t>Ершов Михаил Сергеевич</t>
  </si>
  <si>
    <r>
      <rPr/>
      <t>1</t>
    </r>
    <r>
      <rPr/>
      <t>11.5+</t>
    </r>
  </si>
  <si>
    <t>3+</t>
  </si>
  <si>
    <t>Зыков Юрий Геннадьевич</t>
  </si>
  <si>
    <t>Илларионов Андрей Владимирович</t>
  </si>
  <si>
    <t>Кириллов Алексей Павлович</t>
  </si>
  <si>
    <t>Королев Николай Николаевич</t>
  </si>
  <si>
    <t>Марин Антон Николаевич</t>
  </si>
  <si>
    <t>4+</t>
  </si>
  <si>
    <t>Раков Александр Владимирович</t>
  </si>
  <si>
    <t>Резников Илья Алексеевич</t>
  </si>
  <si>
    <r>
      <rPr/>
      <t>1</t>
    </r>
    <r>
      <rPr/>
      <t>12.5+</t>
    </r>
  </si>
  <si>
    <t>Романов Алексей Сергеевич</t>
  </si>
  <si>
    <t>Сидоренко Юрий Анатольевич</t>
  </si>
  <si>
    <t>Тапехин Андрей Николаевич</t>
  </si>
  <si>
    <t>Яцков Александр Константинович</t>
  </si>
  <si>
    <r>
      <rPr>
        <sz val="10.0"/>
      </rPr>
      <t>1</t>
    </r>
    <r>
      <rPr>
        <sz val="10.0"/>
      </rPr>
      <t>15+</t>
    </r>
  </si>
  <si>
    <t>10+</t>
  </si>
  <si>
    <t>Асирян Александр Камоевич</t>
  </si>
  <si>
    <r>
      <rPr/>
      <t>1</t>
    </r>
    <r>
      <rPr/>
      <t>11+</t>
    </r>
  </si>
  <si>
    <t>Беззубиков Александр Александрович</t>
  </si>
  <si>
    <t>Беляев Михаил Владимирович</t>
  </si>
  <si>
    <t>Бережков Михаил Сергеевич</t>
  </si>
  <si>
    <t>Волков Антон Романович</t>
  </si>
  <si>
    <t>Гетоева Аида Артуровна</t>
  </si>
  <si>
    <t>Гунбин Никита Сергеевич</t>
  </si>
  <si>
    <t>Жаботинский Евгений Андреевич</t>
  </si>
  <si>
    <t>Жуков Владимир Владимирович</t>
  </si>
  <si>
    <t>Колосков Андрей Анатольевич</t>
  </si>
  <si>
    <t>Манушин Дмитрий Валерьевич</t>
  </si>
  <si>
    <t>Панкратенко Георгий Александрович</t>
  </si>
  <si>
    <t>Полушкин Алексей Юрьевич</t>
  </si>
  <si>
    <t>Сорокин Константин Сергеевич</t>
  </si>
  <si>
    <t>Хвальков Дмитрий Александрович</t>
  </si>
  <si>
    <t>Пред. оценка -- возможная минимальная оценка по текущим баллам.
Итог. оценка -- возможная минимальная оценка с учётом баллов и сдачи заданий.</t>
  </si>
  <si>
    <t>Овчинников Дмитрий Константинович</t>
  </si>
  <si>
    <t>КФ</t>
  </si>
  <si>
    <t>Гаврин Е. А.</t>
  </si>
  <si>
    <t>асп</t>
  </si>
  <si>
    <t>неявка</t>
  </si>
  <si>
    <t>Колганов Александр Сергеевич</t>
  </si>
  <si>
    <t>Максимец Илья Владимирович</t>
  </si>
  <si>
    <t>Маллачиев Курбанмагомед Абдурагимович</t>
  </si>
  <si>
    <t>Родионов Павел В.</t>
  </si>
  <si>
    <t>Шитов А. Н.</t>
  </si>
  <si>
    <t>Доктор</t>
  </si>
  <si>
    <t>Весна</t>
  </si>
  <si>
    <t>пред.
ценка</t>
  </si>
  <si>
    <t>2x</t>
  </si>
  <si>
    <t>9x</t>
  </si>
  <si>
    <t>16x</t>
  </si>
  <si>
    <t>23x</t>
  </si>
  <si>
    <t>30x</t>
  </si>
  <si>
    <t>6xi</t>
  </si>
  <si>
    <t>13xi</t>
  </si>
  <si>
    <t>27xi</t>
  </si>
  <si>
    <t>4xii</t>
  </si>
  <si>
    <t>11xii</t>
  </si>
  <si>
    <t>18xii</t>
  </si>
  <si>
    <t>Анциферова Анастасия Всеволодовна</t>
  </si>
  <si>
    <t>Беляев Андрей Юрьевич</t>
  </si>
  <si>
    <t>Высоцкий Лев Игоревич</t>
  </si>
  <si>
    <t>Гайбуллаев Абдулла Зиядуллаевич</t>
  </si>
  <si>
    <t>Громов Александр Михайлович</t>
  </si>
  <si>
    <t>Долганов Станислав Викторович</t>
  </si>
  <si>
    <t>Закляков Роман Дмитриевич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</si>
  <si>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</si>
  <si>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Звездаков Сергей Васильевич</t>
  </si>
  <si>
    <t>Зубов Алексей Юрьевич</t>
  </si>
  <si>
    <t>Киреев Даниил Сергеевич</t>
  </si>
  <si>
    <t>Колосов Алексей Михайлович</t>
  </si>
  <si>
    <t>Коняхин Игорь Дмитриевич</t>
  </si>
  <si>
    <r>
      <rPr/>
      <t>1</t>
    </r>
    <r>
      <rPr/>
      <t>12.5+</t>
    </r>
  </si>
  <si>
    <t>11+</t>
  </si>
  <si>
    <t>Красняков Евгений Игоревич</t>
  </si>
  <si>
    <t>111+</t>
  </si>
  <si>
    <t>Кульпинов Владимир Константинович</t>
  </si>
  <si>
    <t>Купляков Денис Анатольевич</t>
  </si>
  <si>
    <r>
      <rPr/>
      <t>1</t>
    </r>
    <r>
      <rPr/>
      <t>12.5+</t>
    </r>
  </si>
  <si>
    <t>7+</t>
  </si>
  <si>
    <t>Макарова Валентина Сергеевна</t>
  </si>
  <si>
    <t>Софиюк Константин Сергеевич</t>
  </si>
  <si>
    <t>Старостин Андрей Германович</t>
  </si>
  <si>
    <t>Табакарь Елизавета Константиновна</t>
  </si>
  <si>
    <t>Федорова Дарья Дмитриевна</t>
  </si>
  <si>
    <t>Хатиуллин Айдар Асхатович</t>
  </si>
  <si>
    <t>Шпилевой Владислав Дмитриевич</t>
  </si>
  <si>
    <t>Баринова Ольга Александровна</t>
  </si>
  <si>
    <t>Бишев Артем Алексеевич</t>
  </si>
  <si>
    <t>Говорков Илья Сергеевич</t>
  </si>
  <si>
    <t>Иванов Анатолий Дмитриевич</t>
  </si>
  <si>
    <t>Михеев Павел Алексеевич</t>
  </si>
  <si>
    <t>Остроушко Лада Олеговна</t>
  </si>
  <si>
    <t>Ремез Владимир Петрович</t>
  </si>
  <si>
    <t>Романов Андрей Романович</t>
  </si>
  <si>
    <t>Солнцев Евгений Михайлович</t>
  </si>
  <si>
    <t>Тутельян Сергей Алексеевич</t>
  </si>
  <si>
    <t>Черемушкин Павел Николаевич</t>
  </si>
  <si>
    <t>Чиботару Виктор Дорианович</t>
  </si>
  <si>
    <t>Чупахин Андрей Андреевич</t>
  </si>
  <si>
    <t>Шарапова Анзама Данзановна</t>
  </si>
  <si>
    <t>Шейдаев Вадим Физулиевич</t>
  </si>
  <si>
    <t>баллы</t>
  </si>
  <si>
    <t>доктор</t>
  </si>
  <si>
    <t>генетика</t>
  </si>
  <si>
    <t>бонус</t>
  </si>
  <si>
    <t>сдан 
прак</t>
  </si>
  <si>
    <t>вариант</t>
  </si>
  <si>
    <t>отчёт</t>
  </si>
  <si>
    <t>до 29ix 
б/штрафа</t>
  </si>
  <si>
    <t>до 20x</t>
  </si>
  <si>
    <t>до 20x
б/штрафа</t>
  </si>
  <si>
    <t>до 17xi
б/штрафа</t>
  </si>
  <si>
    <t>до 1xii
б/штрафа</t>
  </si>
  <si>
    <t>до 19xii
б/штрафа</t>
  </si>
  <si>
    <t>8ix+</t>
  </si>
  <si>
    <t>29ix+</t>
  </si>
  <si>
    <t>2xi+</t>
  </si>
  <si>
    <t>7xi+</t>
  </si>
  <si>
    <t>25xi+</t>
  </si>
  <si>
    <t>V</t>
  </si>
  <si>
    <t>22ix+</t>
  </si>
  <si>
    <t>20x+</t>
  </si>
  <si>
    <t>17xi+</t>
  </si>
  <si>
    <t>1xii+</t>
  </si>
  <si>
    <t>20xii+</t>
  </si>
  <si>
    <t>15ix+</t>
  </si>
  <si>
    <t>3xi+</t>
  </si>
  <si>
    <t>18xii+</t>
  </si>
  <si>
    <t>4x+</t>
  </si>
  <si>
    <t>1xi+</t>
  </si>
  <si>
    <t>22xi+</t>
  </si>
  <si>
    <t>27xi+</t>
  </si>
  <si>
    <t>10x+</t>
  </si>
  <si>
    <t>17x+</t>
  </si>
  <si>
    <t>21xi+</t>
  </si>
  <si>
    <t>15xii+</t>
  </si>
  <si>
    <t>11i+</t>
  </si>
  <si>
    <t>14i+</t>
  </si>
  <si>
    <t>29ix+-</t>
  </si>
  <si>
    <t>22xii+</t>
  </si>
  <si>
    <t>20xi+</t>
  </si>
  <si>
    <t>2xii+</t>
  </si>
  <si>
    <t>27x+</t>
  </si>
  <si>
    <t>19xii+</t>
  </si>
  <si>
    <t>27xii+</t>
  </si>
  <si>
    <t>13x+</t>
  </si>
  <si>
    <t>10xi+</t>
  </si>
  <si>
    <t>14xii+</t>
  </si>
  <si>
    <t>25xii+</t>
  </si>
  <si>
    <t>13i+</t>
  </si>
  <si>
    <t>29xi+</t>
  </si>
  <si>
    <t>8xii+</t>
  </si>
  <si>
    <t>28ix+</t>
  </si>
  <si>
    <t>24xi+</t>
  </si>
  <si>
    <t>23xii+</t>
  </si>
  <si>
    <t>6x+</t>
  </si>
  <si>
    <t>23x+</t>
  </si>
  <si>
    <t>24xii+</t>
  </si>
  <si>
    <t>11i?</t>
  </si>
  <si>
    <t>26x+</t>
  </si>
  <si>
    <t>16xi+</t>
  </si>
  <si>
    <t>28xi+</t>
  </si>
  <si>
    <t>13xii+</t>
  </si>
  <si>
    <t>19x+</t>
  </si>
  <si>
    <t>17xii+</t>
  </si>
  <si>
    <t>11xii+</t>
  </si>
  <si>
    <t>scala</t>
  </si>
  <si>
    <t xml:space="preserve">За каждую полную неделю просрочки начисляется штраф в размере 25% общей суммы баллов. В период зачётных и экзаменационных сессий рост штрафов может быть ускорен. </t>
  </si>
  <si>
    <t>Зелёным помечены баллы за задания, код которых прислан.</t>
  </si>
  <si>
    <t>весна</t>
  </si>
  <si>
    <t>сдан
прак</t>
  </si>
  <si>
    <t>до 6xi 
б/штрафа</t>
  </si>
  <si>
    <t>до 20xi</t>
  </si>
  <si>
    <t>до 20xi
б/штрафа</t>
  </si>
  <si>
    <t>до 11xii
б/штрафа</t>
  </si>
  <si>
    <t>6xi+</t>
  </si>
  <si>
    <t>12x+</t>
  </si>
  <si>
    <t>5xi+</t>
  </si>
  <si>
    <t>19xi+</t>
  </si>
  <si>
    <t>9i+</t>
  </si>
  <si>
    <t>9xi+</t>
  </si>
  <si>
    <t>23xi+</t>
  </si>
  <si>
    <t>13xi+</t>
  </si>
  <si>
    <t>4xii+</t>
  </si>
  <si>
    <t>9xi+.</t>
  </si>
  <si>
    <t>21xii+</t>
  </si>
  <si>
    <t>30x+</t>
  </si>
  <si>
    <t>12xi+</t>
  </si>
  <si>
    <t>26xii+</t>
  </si>
  <si>
    <t>16x+</t>
  </si>
  <si>
    <t>7xii+</t>
  </si>
  <si>
    <t>16xi+-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</si>
</sst>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3">
    <font>
      <sz val="10.0"/>
      <color rgb="FF000000"/>
      <name val="Arial"/>
    </font>
    <font>
      <sz val="10.0"/>
    </font>
    <font/>
    <font>
      <sz val="10.0"/>
      <name val="Arial"/>
    </font>
    <font>
      <sz val="10.0"/>
      <color rgb="FF38761D"/>
    </font>
    <font>
      <sz val="10.0"/>
      <color rgb="FF000000"/>
    </font>
    <font>
      <sz val="10.0"/>
      <color rgb="FFFF9900"/>
    </font>
    <font>
      <color rgb="FF38761D"/>
    </font>
    <font>
      <sz val="10.0"/>
      <color rgb="FFCCCCCC"/>
    </font>
    <font>
      <sz val="10.0"/>
      <color rgb="FFFF0000"/>
    </font>
    <font>
      <sz val="10.0"/>
      <color rgb="FFCCCCCC"/>
      <name val="Arial"/>
    </font>
    <font>
      <color rgb="FFCCCCCC"/>
    </font>
    <font>
      <sz val="10.0"/>
      <color rgb="FF6AA84F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B7B7B7"/>
        <bgColor rgb="FFB7B7B7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EA9999"/>
        <bgColor rgb="FFEA9999"/>
      </patternFill>
    </fill>
  </fills>
  <borders count="14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81">
    <xf borderId="0" fillId="0" fontId="0" numFmtId="0" xfId="0" applyAlignment="1" applyFont="1">
      <alignment/>
    </xf>
    <xf borderId="1" fillId="0" fontId="1" numFmtId="0" xfId="0" applyAlignment="1" applyBorder="1" applyFont="1">
      <alignment/>
    </xf>
    <xf borderId="2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left"/>
    </xf>
    <xf borderId="2" fillId="2" fontId="1" numFmtId="0" xfId="0" applyAlignment="1" applyBorder="1" applyFill="1" applyFont="1">
      <alignment horizontal="center"/>
    </xf>
    <xf borderId="3" fillId="0" fontId="1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2" fillId="0" fontId="1" numFmtId="164" xfId="0" applyAlignment="1" applyBorder="1" applyFont="1" applyNumberFormat="1">
      <alignment horizontal="left"/>
    </xf>
    <xf borderId="2" fillId="2" fontId="1" numFmtId="164" xfId="0" applyAlignment="1" applyBorder="1" applyFont="1" applyNumberFormat="1">
      <alignment horizontal="left"/>
    </xf>
    <xf borderId="1" fillId="0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6" fillId="0" fontId="1" numFmtId="0" xfId="0" applyAlignment="1" applyBorder="1" applyFont="1">
      <alignment horizontal="left"/>
    </xf>
    <xf borderId="6" fillId="2" fontId="1" numFmtId="0" xfId="0" applyAlignment="1" applyBorder="1" applyFont="1">
      <alignment horizontal="left"/>
    </xf>
    <xf borderId="7" fillId="2" fontId="1" numFmtId="0" xfId="0" applyAlignment="1" applyBorder="1" applyFont="1">
      <alignment horizontal="left"/>
    </xf>
    <xf borderId="8" fillId="3" fontId="1" numFmtId="0" xfId="0" applyAlignment="1" applyBorder="1" applyFill="1" applyFont="1">
      <alignment horizontal="left"/>
    </xf>
    <xf borderId="8" fillId="0" fontId="1" numFmtId="0" xfId="0" applyAlignment="1" applyBorder="1" applyFont="1">
      <alignment horizontal="left"/>
    </xf>
    <xf borderId="6" fillId="0" fontId="1" numFmtId="0" xfId="0" applyAlignment="1" applyBorder="1" applyFont="1">
      <alignment horizontal="left"/>
    </xf>
    <xf borderId="6" fillId="2" fontId="1" numFmtId="0" xfId="0" applyAlignment="1" applyBorder="1" applyFont="1">
      <alignment horizontal="left"/>
    </xf>
    <xf borderId="6" fillId="3" fontId="1" numFmtId="0" xfId="0" applyAlignment="1" applyBorder="1" applyFont="1">
      <alignment horizontal="left"/>
    </xf>
    <xf borderId="8" fillId="2" fontId="2" numFmtId="0" xfId="0" applyAlignment="1" applyBorder="1" applyFont="1">
      <alignment/>
    </xf>
    <xf borderId="5" fillId="0" fontId="1" numFmtId="0" xfId="0" applyAlignment="1" applyBorder="1" applyFont="1">
      <alignment/>
    </xf>
    <xf borderId="6" fillId="4" fontId="3" numFmtId="164" xfId="0" applyAlignment="1" applyBorder="1" applyFill="1" applyFont="1" applyNumberFormat="1">
      <alignment horizontal="left"/>
    </xf>
    <xf borderId="6" fillId="2" fontId="1" numFmtId="0" xfId="0" applyAlignment="1" applyBorder="1" applyFont="1">
      <alignment horizontal="right"/>
    </xf>
    <xf borderId="6" fillId="0" fontId="1" numFmtId="0" xfId="0" applyAlignment="1" applyBorder="1" applyFont="1">
      <alignment horizontal="right"/>
    </xf>
    <xf borderId="6" fillId="3" fontId="1" numFmtId="0" xfId="0" applyAlignment="1" applyBorder="1" applyFont="1">
      <alignment horizontal="right"/>
    </xf>
    <xf borderId="6" fillId="3" fontId="1" numFmtId="0" xfId="0" applyAlignment="1" applyBorder="1" applyFont="1">
      <alignment/>
    </xf>
    <xf borderId="6" fillId="0" fontId="1" numFmtId="0" xfId="0" applyAlignment="1" applyBorder="1" applyFont="1">
      <alignment/>
    </xf>
    <xf borderId="6" fillId="3" fontId="1" numFmtId="0" xfId="0" applyAlignment="1" applyBorder="1" applyFont="1">
      <alignment/>
    </xf>
    <xf borderId="6" fillId="2" fontId="1" numFmtId="0" xfId="0" applyAlignment="1" applyBorder="1" applyFont="1">
      <alignment/>
    </xf>
    <xf borderId="6" fillId="0" fontId="1" numFmtId="164" xfId="0" applyAlignment="1" applyBorder="1" applyFont="1" applyNumberFormat="1">
      <alignment horizontal="right"/>
    </xf>
    <xf borderId="6" fillId="2" fontId="1" numFmtId="164" xfId="0" applyAlignment="1" applyBorder="1" applyFont="1" applyNumberFormat="1">
      <alignment horizontal="right"/>
    </xf>
    <xf borderId="5" fillId="0" fontId="1" numFmtId="0" xfId="0" applyAlignment="1" applyBorder="1" applyFont="1">
      <alignment/>
    </xf>
    <xf borderId="6" fillId="0" fontId="4" numFmtId="0" xfId="0" applyAlignment="1" applyBorder="1" applyFont="1">
      <alignment horizontal="left"/>
    </xf>
    <xf borderId="6" fillId="0" fontId="1" numFmtId="164" xfId="0" applyBorder="1" applyFont="1" applyNumberFormat="1"/>
    <xf borderId="8" fillId="0" fontId="1" numFmtId="0" xfId="0" applyAlignment="1" applyBorder="1" applyFont="1">
      <alignment horizontal="left"/>
    </xf>
    <xf borderId="6" fillId="5" fontId="3" numFmtId="164" xfId="0" applyAlignment="1" applyBorder="1" applyFill="1" applyFont="1" applyNumberFormat="1">
      <alignment horizontal="left"/>
    </xf>
    <xf borderId="6" fillId="0" fontId="5" numFmtId="0" xfId="0" applyAlignment="1" applyBorder="1" applyFont="1">
      <alignment horizontal="right"/>
    </xf>
    <xf borderId="6" fillId="4" fontId="0" numFmtId="164" xfId="0" applyAlignment="1" applyBorder="1" applyFont="1" applyNumberFormat="1">
      <alignment horizontal="left"/>
    </xf>
    <xf borderId="6" fillId="0" fontId="6" numFmtId="0" xfId="0" applyAlignment="1" applyBorder="1" applyFont="1">
      <alignment horizontal="left"/>
    </xf>
    <xf borderId="6" fillId="0" fontId="3" numFmtId="164" xfId="0" applyAlignment="1" applyBorder="1" applyFont="1" applyNumberFormat="1">
      <alignment horizontal="left"/>
    </xf>
    <xf borderId="8" fillId="0" fontId="7" numFmtId="0" xfId="0" applyAlignment="1" applyBorder="1" applyFont="1">
      <alignment/>
    </xf>
    <xf borderId="8" fillId="0" fontId="1" numFmtId="164" xfId="0" applyBorder="1" applyFont="1" applyNumberFormat="1"/>
    <xf borderId="8" fillId="2" fontId="1" numFmtId="164" xfId="0" applyAlignment="1" applyBorder="1" applyFont="1" applyNumberFormat="1">
      <alignment horizontal="right"/>
    </xf>
    <xf borderId="6" fillId="6" fontId="4" numFmtId="0" xfId="0" applyAlignment="1" applyBorder="1" applyFill="1" applyFont="1">
      <alignment horizontal="left"/>
    </xf>
    <xf borderId="6" fillId="0" fontId="1" numFmtId="0" xfId="0" applyAlignment="1" applyBorder="1" applyFont="1">
      <alignment/>
    </xf>
    <xf borderId="5" fillId="0" fontId="8" numFmtId="0" xfId="0" applyAlignment="1" applyBorder="1" applyFont="1">
      <alignment/>
    </xf>
    <xf borderId="6" fillId="0" fontId="8" numFmtId="0" xfId="0" applyAlignment="1" applyBorder="1" applyFont="1">
      <alignment horizontal="left"/>
    </xf>
    <xf borderId="6" fillId="2" fontId="8" numFmtId="0" xfId="0" applyAlignment="1" applyBorder="1" applyFont="1">
      <alignment horizontal="right"/>
    </xf>
    <xf borderId="6" fillId="0" fontId="8" numFmtId="0" xfId="0" applyAlignment="1" applyBorder="1" applyFont="1">
      <alignment horizontal="right"/>
    </xf>
    <xf borderId="6" fillId="3" fontId="8" numFmtId="0" xfId="0" applyAlignment="1" applyBorder="1" applyFont="1">
      <alignment horizontal="right"/>
    </xf>
    <xf borderId="6" fillId="3" fontId="8" numFmtId="0" xfId="0" applyAlignment="1" applyBorder="1" applyFont="1">
      <alignment/>
    </xf>
    <xf borderId="6" fillId="0" fontId="8" numFmtId="0" xfId="0" applyAlignment="1" applyBorder="1" applyFont="1">
      <alignment/>
    </xf>
    <xf borderId="6" fillId="3" fontId="8" numFmtId="0" xfId="0" applyAlignment="1" applyBorder="1" applyFont="1">
      <alignment/>
    </xf>
    <xf borderId="6" fillId="2" fontId="8" numFmtId="0" xfId="0" applyAlignment="1" applyBorder="1" applyFont="1">
      <alignment/>
    </xf>
    <xf borderId="8" fillId="0" fontId="8" numFmtId="164" xfId="0" applyBorder="1" applyFont="1" applyNumberFormat="1"/>
    <xf borderId="8" fillId="2" fontId="8" numFmtId="164" xfId="0" applyAlignment="1" applyBorder="1" applyFont="1" applyNumberFormat="1">
      <alignment horizontal="right"/>
    </xf>
    <xf borderId="6" fillId="0" fontId="5" numFmtId="0" xfId="0" applyAlignment="1" applyBorder="1" applyFont="1">
      <alignment horizontal="left"/>
    </xf>
    <xf borderId="6" fillId="7" fontId="3" numFmtId="164" xfId="0" applyAlignment="1" applyBorder="1" applyFill="1" applyFont="1" applyNumberFormat="1">
      <alignment horizontal="left"/>
    </xf>
    <xf borderId="9" fillId="0" fontId="9" numFmtId="0" xfId="0" applyAlignment="1" applyBorder="1" applyFont="1">
      <alignment horizontal="left" vertical="top" wrapText="1"/>
    </xf>
    <xf borderId="6" fillId="0" fontId="1" numFmtId="0" xfId="0" applyAlignment="1" applyBorder="1" applyFont="1">
      <alignment horizontal="left"/>
    </xf>
    <xf borderId="6" fillId="3" fontId="1" numFmtId="0" xfId="0" applyAlignment="1" applyBorder="1" applyFont="1">
      <alignment/>
    </xf>
    <xf borderId="8" fillId="0" fontId="4" numFmtId="0" xfId="0" applyAlignment="1" applyBorder="1" applyFont="1">
      <alignment/>
    </xf>
    <xf borderId="6" fillId="5" fontId="1" numFmtId="164" xfId="0" applyAlignment="1" applyBorder="1" applyFont="1" applyNumberFormat="1">
      <alignment horizontal="left"/>
    </xf>
    <xf borderId="6" fillId="0" fontId="1" numFmtId="164" xfId="0" applyAlignment="1" applyBorder="1" applyFont="1" applyNumberFormat="1">
      <alignment horizontal="left"/>
    </xf>
    <xf borderId="6" fillId="2" fontId="5" numFmtId="0" xfId="0" applyAlignment="1" applyBorder="1" applyFont="1">
      <alignment horizontal="right"/>
    </xf>
    <xf borderId="6" fillId="0" fontId="2" numFmtId="0" xfId="0" applyAlignment="1" applyBorder="1" applyFont="1">
      <alignment/>
    </xf>
    <xf borderId="6" fillId="2" fontId="9" numFmtId="0" xfId="0" applyAlignment="1" applyBorder="1" applyFont="1">
      <alignment horizontal="right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1" numFmtId="0" xfId="0" applyFont="1"/>
    <xf borderId="0" fillId="0" fontId="1" numFmtId="164" xfId="0" applyFont="1" applyNumberFormat="1"/>
    <xf borderId="10" fillId="0" fontId="1" numFmtId="0" xfId="0" applyAlignment="1" applyBorder="1" applyFont="1">
      <alignment horizontal="center"/>
    </xf>
    <xf borderId="11" fillId="0" fontId="1" numFmtId="164" xfId="0" applyAlignment="1" applyBorder="1" applyFont="1" applyNumberFormat="1">
      <alignment horizontal="center" vertical="center"/>
    </xf>
    <xf borderId="2" fillId="0" fontId="2" numFmtId="0" xfId="0" applyBorder="1" applyFont="1"/>
    <xf borderId="2" fillId="0" fontId="1" numFmtId="0" xfId="0" applyAlignment="1" applyBorder="1" applyFont="1">
      <alignment horizontal="center" vertical="center"/>
    </xf>
    <xf borderId="8" fillId="2" fontId="1" numFmtId="0" xfId="0" applyAlignment="1" applyBorder="1" applyFont="1">
      <alignment horizontal="left"/>
    </xf>
    <xf borderId="12" fillId="0" fontId="2" numFmtId="0" xfId="0" applyBorder="1" applyFont="1"/>
    <xf borderId="8" fillId="3" fontId="1" numFmtId="0" xfId="0" applyBorder="1" applyFont="1"/>
    <xf borderId="7" fillId="0" fontId="1" numFmtId="164" xfId="0" applyAlignment="1" applyBorder="1" applyFont="1" applyNumberFormat="1">
      <alignment horizontal="right"/>
    </xf>
    <xf borderId="8" fillId="0" fontId="1" numFmtId="0" xfId="0" applyAlignment="1" applyBorder="1" applyFont="1">
      <alignment/>
    </xf>
    <xf borderId="8" fillId="0" fontId="1" numFmtId="0" xfId="0" applyAlignment="1" applyBorder="1" applyFont="1">
      <alignment horizontal="left"/>
    </xf>
    <xf borderId="8" fillId="3" fontId="1" numFmtId="0" xfId="0" applyAlignment="1" applyBorder="1" applyFont="1">
      <alignment/>
    </xf>
    <xf borderId="8" fillId="3" fontId="1" numFmtId="0" xfId="0" applyBorder="1" applyFont="1"/>
    <xf borderId="8" fillId="0" fontId="1" numFmtId="0" xfId="0" applyBorder="1" applyFont="1"/>
    <xf borderId="8" fillId="2" fontId="1" numFmtId="0" xfId="0" applyAlignment="1" applyBorder="1" applyFont="1">
      <alignment/>
    </xf>
    <xf borderId="8" fillId="0" fontId="1" numFmtId="0" xfId="0" applyAlignment="1" applyBorder="1" applyFont="1">
      <alignment horizontal="right"/>
    </xf>
    <xf borderId="8" fillId="3" fontId="1" numFmtId="0" xfId="0" applyAlignment="1" applyBorder="1" applyFont="1">
      <alignment horizontal="right"/>
    </xf>
    <xf borderId="8" fillId="6" fontId="4" numFmtId="0" xfId="0" applyAlignment="1" applyBorder="1" applyFont="1">
      <alignment/>
    </xf>
    <xf borderId="8" fillId="2" fontId="1" numFmtId="0" xfId="0" applyBorder="1" applyFont="1"/>
    <xf borderId="4" fillId="0" fontId="2" numFmtId="0" xfId="0" applyAlignment="1" applyBorder="1" applyFont="1">
      <alignment/>
    </xf>
    <xf borderId="4" fillId="0" fontId="2" numFmtId="0" xfId="0" applyAlignment="1" applyBorder="1" applyFont="1">
      <alignment horizontal="right"/>
    </xf>
    <xf borderId="4" fillId="3" fontId="2" numFmtId="0" xfId="0" applyAlignment="1" applyBorder="1" applyFont="1">
      <alignment horizontal="right"/>
    </xf>
    <xf borderId="6" fillId="0" fontId="2" numFmtId="0" xfId="0" applyAlignment="1" applyBorder="1" applyFont="1">
      <alignment/>
    </xf>
    <xf borderId="6" fillId="0" fontId="2" numFmtId="0" xfId="0" applyAlignment="1" applyBorder="1" applyFont="1">
      <alignment horizontal="right"/>
    </xf>
    <xf borderId="6" fillId="3" fontId="2" numFmtId="0" xfId="0" applyAlignment="1" applyBorder="1" applyFont="1">
      <alignment horizontal="right"/>
    </xf>
    <xf borderId="8" fillId="6" fontId="6" numFmtId="0" xfId="0" applyAlignment="1" applyBorder="1" applyFont="1">
      <alignment/>
    </xf>
    <xf borderId="8" fillId="0" fontId="8" numFmtId="0" xfId="0" applyAlignment="1" applyBorder="1" applyFont="1">
      <alignment/>
    </xf>
    <xf borderId="8" fillId="0" fontId="8" numFmtId="0" xfId="0" applyAlignment="1" applyBorder="1" applyFont="1">
      <alignment horizontal="left"/>
    </xf>
    <xf borderId="6" fillId="0" fontId="10" numFmtId="164" xfId="0" applyAlignment="1" applyBorder="1" applyFont="1" applyNumberFormat="1">
      <alignment horizontal="left"/>
    </xf>
    <xf borderId="8" fillId="3" fontId="8" numFmtId="0" xfId="0" applyBorder="1" applyFont="1"/>
    <xf borderId="8" fillId="0" fontId="8" numFmtId="0" xfId="0" applyBorder="1" applyFont="1"/>
    <xf borderId="8" fillId="2" fontId="8" numFmtId="0" xfId="0" applyBorder="1" applyFont="1"/>
    <xf borderId="6" fillId="0" fontId="11" numFmtId="0" xfId="0" applyAlignment="1" applyBorder="1" applyFont="1">
      <alignment/>
    </xf>
    <xf borderId="6" fillId="0" fontId="11" numFmtId="0" xfId="0" applyAlignment="1" applyBorder="1" applyFont="1">
      <alignment horizontal="right"/>
    </xf>
    <xf borderId="6" fillId="3" fontId="11" numFmtId="0" xfId="0" applyAlignment="1" applyBorder="1" applyFont="1">
      <alignment horizontal="right"/>
    </xf>
    <xf borderId="7" fillId="0" fontId="8" numFmtId="164" xfId="0" applyAlignment="1" applyBorder="1" applyFont="1" applyNumberFormat="1">
      <alignment horizontal="right"/>
    </xf>
    <xf borderId="0" fillId="0" fontId="3" numFmtId="164" xfId="0" applyFont="1" applyNumberFormat="1"/>
    <xf borderId="6" fillId="0" fontId="9" numFmtId="0" xfId="0" applyAlignment="1" applyBorder="1" applyFont="1">
      <alignment horizontal="left" vertical="top" wrapText="1"/>
    </xf>
    <xf borderId="0" fillId="0" fontId="1" numFmtId="0" xfId="0" applyAlignment="1" applyFont="1">
      <alignment horizontal="left"/>
    </xf>
    <xf borderId="0" fillId="0" fontId="1" numFmtId="0" xfId="0" applyAlignment="1" applyFont="1">
      <alignment/>
    </xf>
    <xf borderId="1" fillId="0" fontId="3" numFmtId="0" xfId="0" applyAlignment="1" applyBorder="1" applyFont="1">
      <alignment horizontal="left"/>
    </xf>
    <xf borderId="2" fillId="0" fontId="3" numFmtId="0" xfId="0" applyAlignment="1" applyBorder="1" applyFont="1">
      <alignment horizontal="left"/>
    </xf>
    <xf borderId="10" fillId="0" fontId="3" numFmtId="0" xfId="0" applyAlignment="1" applyBorder="1" applyFont="1">
      <alignment horizontal="left"/>
    </xf>
    <xf borderId="1" fillId="0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center"/>
    </xf>
    <xf borderId="8" fillId="8" fontId="3" numFmtId="0" xfId="0" applyAlignment="1" applyBorder="1" applyFill="1" applyFont="1">
      <alignment horizontal="center"/>
    </xf>
    <xf borderId="13" fillId="0" fontId="2" numFmtId="0" xfId="0" applyBorder="1" applyFont="1"/>
    <xf borderId="8" fillId="0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8" fillId="9" fontId="3" numFmtId="0" xfId="0" applyAlignment="1" applyBorder="1" applyFill="1" applyFont="1">
      <alignment horizontal="left" vertical="center"/>
    </xf>
    <xf borderId="8" fillId="8" fontId="3" numFmtId="0" xfId="0" applyAlignment="1" applyBorder="1" applyFont="1">
      <alignment horizontal="left" vertical="center"/>
    </xf>
    <xf borderId="8" fillId="0" fontId="3" numFmtId="0" xfId="0" applyAlignment="1" applyBorder="1" applyFont="1">
      <alignment horizontal="left" vertical="center"/>
    </xf>
    <xf borderId="5" fillId="0" fontId="3" numFmtId="0" xfId="0" applyAlignment="1" applyBorder="1" applyFont="1">
      <alignment horizontal="left"/>
    </xf>
    <xf borderId="6" fillId="0" fontId="3" numFmtId="0" xfId="0" applyAlignment="1" applyBorder="1" applyFont="1">
      <alignment horizontal="left"/>
    </xf>
    <xf borderId="6" fillId="9" fontId="12" numFmtId="164" xfId="0" applyAlignment="1" applyBorder="1" applyFont="1" applyNumberFormat="1">
      <alignment horizontal="left"/>
    </xf>
    <xf borderId="6" fillId="8" fontId="12" numFmtId="164" xfId="0" applyAlignment="1" applyBorder="1" applyFont="1" applyNumberFormat="1">
      <alignment horizontal="left"/>
    </xf>
    <xf borderId="8" fillId="9" fontId="3" numFmtId="0" xfId="0" applyAlignment="1" applyBorder="1" applyFont="1">
      <alignment horizontal="left"/>
    </xf>
    <xf borderId="8" fillId="0" fontId="3" numFmtId="0" xfId="0" applyAlignment="1" applyBorder="1" applyFont="1">
      <alignment horizontal="left"/>
    </xf>
    <xf borderId="8" fillId="10" fontId="3" numFmtId="0" xfId="0" applyAlignment="1" applyBorder="1" applyFill="1" applyFont="1">
      <alignment horizontal="left"/>
    </xf>
    <xf borderId="8" fillId="0" fontId="3" numFmtId="0" xfId="0" applyAlignment="1" applyBorder="1" applyFont="1">
      <alignment horizontal="left"/>
    </xf>
    <xf borderId="6" fillId="0" fontId="12" numFmtId="164" xfId="0" applyAlignment="1" applyBorder="1" applyFont="1" applyNumberFormat="1">
      <alignment horizontal="left"/>
    </xf>
    <xf borderId="6" fillId="8" fontId="12" numFmtId="164" xfId="0" applyAlignment="1" applyBorder="1" applyFont="1" applyNumberFormat="1">
      <alignment horizontal="left"/>
    </xf>
    <xf borderId="8" fillId="11" fontId="3" numFmtId="0" xfId="0" applyAlignment="1" applyBorder="1" applyFill="1" applyFont="1">
      <alignment horizontal="left"/>
    </xf>
    <xf borderId="0" fillId="9" fontId="2" numFmtId="0" xfId="0" applyAlignment="1" applyFont="1">
      <alignment/>
    </xf>
    <xf borderId="6" fillId="9" fontId="12" numFmtId="164" xfId="0" applyAlignment="1" applyBorder="1" applyFont="1" applyNumberFormat="1">
      <alignment horizontal="left"/>
    </xf>
    <xf borderId="8" fillId="10" fontId="3" numFmtId="0" xfId="0" applyAlignment="1" applyBorder="1" applyFont="1">
      <alignment horizontal="left"/>
    </xf>
    <xf borderId="8" fillId="9" fontId="0" numFmtId="0" xfId="0" applyAlignment="1" applyBorder="1" applyFont="1">
      <alignment horizontal="left"/>
    </xf>
    <xf borderId="8" fillId="0" fontId="0" numFmtId="0" xfId="0" applyAlignment="1" applyBorder="1" applyFont="1">
      <alignment horizontal="left"/>
    </xf>
    <xf borderId="8" fillId="0" fontId="12" numFmtId="0" xfId="0" applyAlignment="1" applyBorder="1" applyFont="1">
      <alignment horizontal="left"/>
    </xf>
    <xf borderId="8" fillId="12" fontId="3" numFmtId="0" xfId="0" applyAlignment="1" applyBorder="1" applyFill="1" applyFont="1">
      <alignment horizontal="left"/>
    </xf>
    <xf borderId="8" fillId="13" fontId="0" numFmtId="0" xfId="0" applyAlignment="1" applyBorder="1" applyFill="1" applyFont="1">
      <alignment horizontal="left"/>
    </xf>
    <xf borderId="8" fillId="13" fontId="3" numFmtId="0" xfId="0" applyAlignment="1" applyBorder="1" applyFont="1">
      <alignment horizontal="left"/>
    </xf>
    <xf borderId="8" fillId="12" fontId="0" numFmtId="0" xfId="0" applyAlignment="1" applyBorder="1" applyFont="1">
      <alignment horizontal="left"/>
    </xf>
    <xf borderId="8" fillId="6" fontId="3" numFmtId="0" xfId="0" applyAlignment="1" applyBorder="1" applyFont="1">
      <alignment horizontal="left"/>
    </xf>
    <xf borderId="0" fillId="11" fontId="2" numFmtId="0" xfId="0" applyAlignment="1" applyFont="1">
      <alignment/>
    </xf>
    <xf borderId="8" fillId="0" fontId="2" numFmtId="0" xfId="0" applyAlignment="1" applyBorder="1" applyFont="1">
      <alignment/>
    </xf>
    <xf borderId="13" fillId="0" fontId="3" numFmtId="0" xfId="0" applyAlignment="1" applyBorder="1" applyFont="1">
      <alignment horizontal="left"/>
    </xf>
    <xf borderId="6" fillId="6" fontId="3" numFmtId="0" xfId="0" applyAlignment="1" applyBorder="1" applyFont="1">
      <alignment horizontal="left"/>
    </xf>
    <xf borderId="9" fillId="9" fontId="12" numFmtId="164" xfId="0" applyAlignment="1" applyBorder="1" applyFont="1" applyNumberFormat="1">
      <alignment horizontal="left"/>
    </xf>
    <xf borderId="9" fillId="8" fontId="12" numFmtId="164" xfId="0" applyAlignment="1" applyBorder="1" applyFont="1" applyNumberFormat="1">
      <alignment horizontal="left"/>
    </xf>
    <xf borderId="8" fillId="0" fontId="3" numFmtId="0" xfId="0" applyAlignment="1" applyBorder="1" applyFont="1">
      <alignment horizontal="left"/>
    </xf>
    <xf borderId="8" fillId="9" fontId="12" numFmtId="164" xfId="0" applyAlignment="1" applyBorder="1" applyFont="1" applyNumberFormat="1">
      <alignment horizontal="left"/>
    </xf>
    <xf borderId="8" fillId="8" fontId="12" numFmtId="164" xfId="0" applyAlignment="1" applyBorder="1" applyFont="1" applyNumberFormat="1">
      <alignment horizontal="left"/>
    </xf>
    <xf borderId="6" fillId="0" fontId="3" numFmtId="164" xfId="0" applyAlignment="1" applyBorder="1" applyFont="1" applyNumberFormat="1">
      <alignment horizontal="left"/>
    </xf>
    <xf borderId="8" fillId="0" fontId="3" numFmtId="0" xfId="0" applyAlignment="1" applyBorder="1" applyFont="1">
      <alignment horizontal="left"/>
    </xf>
    <xf borderId="5" fillId="0" fontId="10" numFmtId="0" xfId="0" applyAlignment="1" applyBorder="1" applyFont="1">
      <alignment horizontal="left"/>
    </xf>
    <xf borderId="6" fillId="0" fontId="10" numFmtId="0" xfId="0" applyAlignment="1" applyBorder="1" applyFont="1">
      <alignment horizontal="left"/>
    </xf>
    <xf borderId="6" fillId="0" fontId="10" numFmtId="164" xfId="0" applyAlignment="1" applyBorder="1" applyFont="1" applyNumberFormat="1">
      <alignment horizontal="left"/>
    </xf>
    <xf borderId="8" fillId="0" fontId="10" numFmtId="0" xfId="0" applyAlignment="1" applyBorder="1" applyFont="1">
      <alignment horizontal="left"/>
    </xf>
    <xf borderId="8" fillId="0" fontId="10" numFmtId="0" xfId="0" applyAlignment="1" applyBorder="1" applyFont="1">
      <alignment horizontal="left"/>
    </xf>
    <xf borderId="8" fillId="0" fontId="10" numFmtId="0" xfId="0" applyAlignment="1" applyBorder="1" applyFont="1">
      <alignment horizontal="left"/>
    </xf>
    <xf borderId="6" fillId="0" fontId="0" numFmtId="0" xfId="0" applyAlignment="1" applyBorder="1" applyFont="1">
      <alignment horizontal="left"/>
    </xf>
    <xf borderId="6" fillId="8" fontId="3" numFmtId="164" xfId="0" applyAlignment="1" applyBorder="1" applyFont="1" applyNumberFormat="1">
      <alignment horizontal="left"/>
    </xf>
    <xf borderId="6" fillId="0" fontId="3" numFmtId="0" xfId="0" applyAlignment="1" applyBorder="1" applyFont="1">
      <alignment horizontal="left"/>
    </xf>
    <xf borderId="6" fillId="0" fontId="3" numFmtId="164" xfId="0" applyAlignment="1" applyBorder="1" applyFont="1" applyNumberFormat="1">
      <alignment horizontal="left"/>
    </xf>
    <xf borderId="8" fillId="9" fontId="3" numFmtId="164" xfId="0" applyAlignment="1" applyBorder="1" applyFont="1" applyNumberFormat="1">
      <alignment horizontal="left"/>
    </xf>
    <xf borderId="8" fillId="8" fontId="3" numFmtId="164" xfId="0" applyAlignment="1" applyBorder="1" applyFont="1" applyNumberFormat="1">
      <alignment horizontal="left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8" fontId="3" numFmtId="0" xfId="0" applyAlignment="1" applyFont="1">
      <alignment horizontal="left"/>
    </xf>
    <xf borderId="8" fillId="9" fontId="12" numFmtId="0" xfId="0" applyAlignment="1" applyBorder="1" applyFont="1">
      <alignment horizontal="left"/>
    </xf>
    <xf borderId="8" fillId="6" fontId="1" numFmtId="0" xfId="0" applyAlignment="1" applyBorder="1" applyFont="1">
      <alignment/>
    </xf>
    <xf borderId="8" fillId="8" fontId="12" numFmtId="164" xfId="0" applyAlignment="1" applyBorder="1" applyFont="1" applyNumberFormat="1">
      <alignment horizontal="left"/>
    </xf>
    <xf borderId="8" fillId="0" fontId="12" numFmtId="164" xfId="0" applyAlignment="1" applyBorder="1" applyFont="1" applyNumberFormat="1">
      <alignment horizontal="left"/>
    </xf>
    <xf borderId="8" fillId="12" fontId="3" numFmtId="0" xfId="0" applyAlignment="1" applyBorder="1" applyFont="1">
      <alignment horizontal="left"/>
    </xf>
    <xf borderId="8" fillId="9" fontId="10" numFmtId="164" xfId="0" applyAlignment="1" applyBorder="1" applyFont="1" applyNumberFormat="1">
      <alignment horizontal="left"/>
    </xf>
    <xf borderId="8" fillId="8" fontId="10" numFmtId="164" xfId="0" applyAlignment="1" applyBorder="1" applyFont="1" applyNumberFormat="1">
      <alignment horizontal="left"/>
    </xf>
    <xf borderId="8" fillId="9" fontId="10" numFmtId="0" xfId="0" applyAlignment="1" applyBorder="1" applyFont="1">
      <alignment horizontal="left"/>
    </xf>
    <xf borderId="0" fillId="0" fontId="1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.xml"/><Relationship Id="rId4" Type="http://schemas.openxmlformats.org/officeDocument/2006/relationships/worksheet" Target="worksheets/sheet1.xml"/></Relationships>
</file>

<file path=xl/drawings/worksheetdrawing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.xml"/></Relationships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57"/>
    <col customWidth="1" min="2" max="2" width="38.57"/>
    <col customWidth="1" min="3" max="3" width="4.0"/>
    <col customWidth="1" min="4" max="4" width="7.57"/>
    <col customWidth="1" min="5" max="5" width="3.14"/>
    <col customWidth="1" min="6" max="6" width="4.43"/>
    <col customWidth="1" min="7" max="9" width="5.0"/>
    <col customWidth="1" min="10" max="10" width="3.57"/>
    <col customWidth="1" min="11" max="13" width="4.57"/>
    <col customWidth="1" min="14" max="15" width="4.0"/>
    <col customWidth="1" min="16" max="18" width="5.0"/>
    <col customWidth="1" min="19" max="19" width="4.86"/>
    <col customWidth="1" min="20" max="28" width="4.14"/>
    <col customWidth="1" min="29" max="29" width="5.14"/>
    <col customWidth="1" min="30" max="30" width="4.14"/>
    <col customWidth="1" min="31" max="31" width="5.57"/>
    <col customWidth="1" min="32" max="33" width="4.14"/>
    <col customWidth="1" min="34" max="34" width="4.57"/>
    <col customWidth="1" min="35" max="35" width="5.0"/>
    <col customWidth="1" min="36" max="37" width="11.29"/>
  </cols>
  <sheetData>
    <row r="1">
      <c r="A1" s="1"/>
      <c r="B1" s="2" t="s">
        <v>0</v>
      </c>
      <c r="C1" s="3" t="s">
        <v>1</v>
      </c>
      <c r="D1" s="3" t="s">
        <v>2</v>
      </c>
      <c r="E1" s="4" t="s">
        <v>3</v>
      </c>
      <c r="F1" s="5" t="s">
        <v>4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5" t="s">
        <v>5</v>
      </c>
      <c r="U1" s="6"/>
      <c r="V1" s="6"/>
      <c r="W1" s="6"/>
      <c r="X1" s="6"/>
      <c r="Y1" s="6"/>
      <c r="Z1" s="6"/>
      <c r="AA1" s="6"/>
      <c r="AB1" s="6"/>
      <c r="AC1" s="6"/>
      <c r="AD1" s="5" t="s">
        <v>6</v>
      </c>
      <c r="AE1" s="6"/>
      <c r="AF1" s="6"/>
      <c r="AG1" s="7"/>
      <c r="AH1" s="8" t="s">
        <v>7</v>
      </c>
      <c r="AI1" s="9" t="s">
        <v>8</v>
      </c>
      <c r="AJ1" s="2" t="s">
        <v>9</v>
      </c>
      <c r="AK1" s="10" t="s">
        <v>10</v>
      </c>
    </row>
    <row r="2">
      <c r="A2" s="11"/>
      <c r="B2" s="12"/>
      <c r="C2" s="12"/>
      <c r="D2" s="12"/>
      <c r="E2" s="12"/>
      <c r="F2" s="13" t="s">
        <v>11</v>
      </c>
      <c r="G2" s="14" t="s">
        <v>12</v>
      </c>
      <c r="H2" s="13" t="s">
        <v>13</v>
      </c>
      <c r="I2" s="14" t="s">
        <v>14</v>
      </c>
      <c r="J2" s="13" t="s">
        <v>15</v>
      </c>
      <c r="K2" s="15" t="s">
        <v>16</v>
      </c>
      <c r="L2" s="13" t="s">
        <v>17</v>
      </c>
      <c r="M2" s="16" t="s">
        <v>18</v>
      </c>
      <c r="N2" s="17" t="s">
        <v>19</v>
      </c>
      <c r="O2" s="14" t="s">
        <v>20</v>
      </c>
      <c r="P2" s="18" t="s">
        <v>21</v>
      </c>
      <c r="Q2" s="19" t="s">
        <v>22</v>
      </c>
      <c r="R2" s="18" t="s">
        <v>23</v>
      </c>
      <c r="S2" s="19" t="s">
        <v>24</v>
      </c>
      <c r="T2" s="18" t="s">
        <v>25</v>
      </c>
      <c r="U2" s="19" t="s">
        <v>26</v>
      </c>
      <c r="V2" s="18" t="s">
        <v>27</v>
      </c>
      <c r="W2" s="19" t="s">
        <v>28</v>
      </c>
      <c r="X2" s="18" t="s">
        <v>29</v>
      </c>
      <c r="Y2" s="20" t="s">
        <v>30</v>
      </c>
      <c r="Z2" s="18" t="s">
        <v>31</v>
      </c>
      <c r="AA2" s="20" t="s">
        <v>32</v>
      </c>
      <c r="AB2" s="18" t="s">
        <v>33</v>
      </c>
      <c r="AC2" s="20" t="s">
        <v>34</v>
      </c>
      <c r="AD2" s="18" t="s">
        <v>25</v>
      </c>
      <c r="AE2" s="19" t="s">
        <v>35</v>
      </c>
      <c r="AF2" s="18" t="s">
        <v>36</v>
      </c>
      <c r="AG2" s="21" t="s">
        <v>34</v>
      </c>
      <c r="AH2" s="12"/>
      <c r="AI2" s="12"/>
      <c r="AJ2" s="12"/>
      <c r="AK2" s="11"/>
    </row>
    <row r="3">
      <c r="A3" s="22"/>
      <c r="B3" s="18" t="s">
        <v>37</v>
      </c>
      <c r="C3" s="18" t="s">
        <v>38</v>
      </c>
      <c r="D3" s="23" t="str">
        <f t="shared" ref="D3:D6" si="1">SUM(E3:S3)+AC3+AG3+AH3+AI3</f>
        <v>145.0</v>
      </c>
      <c r="E3" s="24">
        <v>1.0</v>
      </c>
      <c r="F3" s="25">
        <v>0.0</v>
      </c>
      <c r="G3" s="24">
        <v>1.0</v>
      </c>
      <c r="H3" s="25">
        <v>3.0</v>
      </c>
      <c r="I3" s="24">
        <v>2.0</v>
      </c>
      <c r="J3" s="25">
        <v>2.0</v>
      </c>
      <c r="K3" s="24">
        <v>0.0</v>
      </c>
      <c r="L3" s="25">
        <v>0.0</v>
      </c>
      <c r="M3" s="26">
        <v>0.0</v>
      </c>
      <c r="N3" s="25">
        <v>3.0</v>
      </c>
      <c r="O3" s="24">
        <v>0.0</v>
      </c>
      <c r="P3" s="25">
        <v>0.0</v>
      </c>
      <c r="Q3" s="24">
        <v>2.0</v>
      </c>
      <c r="R3" s="25">
        <v>1.0</v>
      </c>
      <c r="S3" s="24">
        <v>0.0</v>
      </c>
      <c r="T3" s="25">
        <v>10.0</v>
      </c>
      <c r="U3" s="24">
        <v>2.0</v>
      </c>
      <c r="V3" s="25">
        <v>2.0</v>
      </c>
      <c r="W3" s="24">
        <v>3.0</v>
      </c>
      <c r="X3" s="25">
        <v>3.0</v>
      </c>
      <c r="Y3" s="27">
        <v>2.0</v>
      </c>
      <c r="Z3" s="28">
        <v>2.0</v>
      </c>
      <c r="AA3" s="27">
        <v>3.0</v>
      </c>
      <c r="AB3" s="28">
        <v>3.0</v>
      </c>
      <c r="AC3" s="29" t="str">
        <f t="shared" ref="AC3:AC18" si="2">SUM(T3:AB3)</f>
        <v>30</v>
      </c>
      <c r="AD3" s="25">
        <v>16.0</v>
      </c>
      <c r="AE3" s="24">
        <v>18.0</v>
      </c>
      <c r="AF3" s="25">
        <v>11.0</v>
      </c>
      <c r="AG3" s="30">
        <v>45.0</v>
      </c>
      <c r="AH3" s="31" t="str">
        <f>'семинары'!D3</f>
        <v>20.0</v>
      </c>
      <c r="AI3" s="32" t="str">
        <f>'семинары'!E3</f>
        <v>35.0</v>
      </c>
      <c r="AJ3" s="18" t="s">
        <v>39</v>
      </c>
      <c r="AK3" s="18" t="s">
        <v>39</v>
      </c>
    </row>
    <row r="4">
      <c r="A4" s="33">
        <v>1.0</v>
      </c>
      <c r="B4" s="34" t="s">
        <v>40</v>
      </c>
      <c r="C4" s="18">
        <v>427.0</v>
      </c>
      <c r="D4" s="23" t="str">
        <f t="shared" si="1"/>
        <v>112.5</v>
      </c>
      <c r="E4" s="24">
        <v>1.0</v>
      </c>
      <c r="F4" s="25"/>
      <c r="G4" s="24">
        <v>4.0</v>
      </c>
      <c r="H4" s="25">
        <v>2.5</v>
      </c>
      <c r="I4" s="24">
        <v>2.0</v>
      </c>
      <c r="J4" s="25">
        <v>1.5</v>
      </c>
      <c r="K4" s="24"/>
      <c r="L4" s="25"/>
      <c r="M4" s="26"/>
      <c r="N4" s="25">
        <v>3.0</v>
      </c>
      <c r="O4" s="24"/>
      <c r="P4" s="25"/>
      <c r="Q4" s="24">
        <v>2.0</v>
      </c>
      <c r="R4" s="25">
        <v>3.0</v>
      </c>
      <c r="S4" s="24"/>
      <c r="T4" s="25">
        <v>9.0</v>
      </c>
      <c r="U4" s="24">
        <v>1.0</v>
      </c>
      <c r="V4" s="25">
        <v>3.0</v>
      </c>
      <c r="W4" s="24">
        <v>0.0</v>
      </c>
      <c r="X4" s="25">
        <v>0.0</v>
      </c>
      <c r="Y4" s="27">
        <v>1.5</v>
      </c>
      <c r="Z4" s="28">
        <v>1.0</v>
      </c>
      <c r="AA4" s="27">
        <v>3.0</v>
      </c>
      <c r="AB4" s="28">
        <v>3.0</v>
      </c>
      <c r="AC4" s="29" t="str">
        <f t="shared" si="2"/>
        <v>21.5</v>
      </c>
      <c r="AD4" s="25">
        <v>8.0</v>
      </c>
      <c r="AE4" s="24" t="s">
        <v>41</v>
      </c>
      <c r="AF4" s="25">
        <v>8.0</v>
      </c>
      <c r="AG4" s="30" t="str">
        <f t="shared" ref="AG4:AG11" si="3">SUM(AD4:AF4)</f>
        <v>16</v>
      </c>
      <c r="AH4" s="35" t="str">
        <f>'семинары'!D4</f>
        <v>20.0</v>
      </c>
      <c r="AI4" s="32" t="str">
        <f>'семинары'!E4</f>
        <v>36.0</v>
      </c>
      <c r="AJ4" s="18" t="str">
        <f t="shared" ref="AJ4:AJ18" si="4">if(D4&gt;=110,"отлично",if(D4&gt;=75,"хорошо",if(D4&gt;60,"удовл","неуд")))</f>
        <v>отлично</v>
      </c>
      <c r="AK4" s="36" t="str">
        <f>if('семинары'!S4="V",AJ4,"неуд")</f>
        <v>отлично</v>
      </c>
    </row>
    <row r="5">
      <c r="A5" s="33">
        <v>2.0</v>
      </c>
      <c r="B5" s="34" t="s">
        <v>42</v>
      </c>
      <c r="C5" s="18">
        <v>427.0</v>
      </c>
      <c r="D5" s="37" t="str">
        <f t="shared" si="1"/>
        <v>81.0</v>
      </c>
      <c r="E5" s="24">
        <v>1.0</v>
      </c>
      <c r="F5" s="25"/>
      <c r="G5" s="24">
        <v>4.0</v>
      </c>
      <c r="H5" s="38"/>
      <c r="I5" s="24">
        <v>2.0</v>
      </c>
      <c r="J5" s="25">
        <v>2.0</v>
      </c>
      <c r="K5" s="24"/>
      <c r="L5" s="25"/>
      <c r="M5" s="26"/>
      <c r="N5" s="25"/>
      <c r="O5" s="24"/>
      <c r="P5" s="25"/>
      <c r="Q5" s="24"/>
      <c r="R5" s="25"/>
      <c r="S5" s="24"/>
      <c r="T5" s="25">
        <v>8.0</v>
      </c>
      <c r="U5" s="24">
        <v>1.0</v>
      </c>
      <c r="V5" s="25">
        <v>2.0</v>
      </c>
      <c r="W5" s="24">
        <v>0.0</v>
      </c>
      <c r="X5" s="25">
        <v>0.0</v>
      </c>
      <c r="Y5" s="27">
        <v>0.0</v>
      </c>
      <c r="Z5" s="28">
        <v>2.0</v>
      </c>
      <c r="AA5" s="27">
        <v>3.0</v>
      </c>
      <c r="AB5" s="28">
        <v>0.0</v>
      </c>
      <c r="AC5" s="29" t="str">
        <f t="shared" si="2"/>
        <v>16</v>
      </c>
      <c r="AD5" s="25">
        <v>0.0</v>
      </c>
      <c r="AE5" s="24">
        <v>0.0</v>
      </c>
      <c r="AF5" s="25">
        <v>0.0</v>
      </c>
      <c r="AG5" s="30" t="str">
        <f t="shared" si="3"/>
        <v>0</v>
      </c>
      <c r="AH5" s="35" t="str">
        <f>'семинары'!D5</f>
        <v>20.0</v>
      </c>
      <c r="AI5" s="32" t="str">
        <f>'семинары'!E5</f>
        <v>36.0</v>
      </c>
      <c r="AJ5" s="18" t="str">
        <f t="shared" si="4"/>
        <v>хорошо</v>
      </c>
      <c r="AK5" s="36" t="str">
        <f>if('семинары'!S5="V",AJ5,"неуд")</f>
        <v>хорошо</v>
      </c>
    </row>
    <row r="6">
      <c r="A6" s="33">
        <v>3.0</v>
      </c>
      <c r="B6" s="34" t="s">
        <v>43</v>
      </c>
      <c r="C6" s="18">
        <v>427.0</v>
      </c>
      <c r="D6" s="37" t="str">
        <f t="shared" si="1"/>
        <v>80.0</v>
      </c>
      <c r="E6" s="24">
        <v>1.0</v>
      </c>
      <c r="F6" s="25"/>
      <c r="G6" s="24">
        <v>4.0</v>
      </c>
      <c r="H6" s="25">
        <v>1.0</v>
      </c>
      <c r="I6" s="24">
        <v>2.0</v>
      </c>
      <c r="J6" s="25">
        <v>2.0</v>
      </c>
      <c r="K6" s="24"/>
      <c r="L6" s="25"/>
      <c r="M6" s="26"/>
      <c r="N6" s="25">
        <v>2.0</v>
      </c>
      <c r="O6" s="24"/>
      <c r="P6" s="25"/>
      <c r="Q6" s="24">
        <v>1.0</v>
      </c>
      <c r="R6" s="25">
        <v>3.0</v>
      </c>
      <c r="S6" s="24"/>
      <c r="T6" s="25">
        <v>4.5</v>
      </c>
      <c r="U6" s="24">
        <v>1.0</v>
      </c>
      <c r="V6" s="25">
        <v>1.0</v>
      </c>
      <c r="W6" s="24">
        <v>0.0</v>
      </c>
      <c r="X6" s="25">
        <v>0.0</v>
      </c>
      <c r="Y6" s="27">
        <v>0.0</v>
      </c>
      <c r="Z6" s="28">
        <v>1.0</v>
      </c>
      <c r="AA6" s="27">
        <v>3.0</v>
      </c>
      <c r="AB6" s="28">
        <v>0.0</v>
      </c>
      <c r="AC6" s="29" t="str">
        <f t="shared" si="2"/>
        <v>10.5</v>
      </c>
      <c r="AD6" s="25">
        <v>0.0</v>
      </c>
      <c r="AE6" s="24">
        <v>0.0</v>
      </c>
      <c r="AF6" s="25">
        <v>0.0</v>
      </c>
      <c r="AG6" s="30" t="str">
        <f t="shared" si="3"/>
        <v>0</v>
      </c>
      <c r="AH6" s="35" t="str">
        <f>'семинары'!D6</f>
        <v>20.0</v>
      </c>
      <c r="AI6" s="32" t="str">
        <f>'семинары'!E6</f>
        <v>33.5</v>
      </c>
      <c r="AJ6" s="18" t="str">
        <f t="shared" si="4"/>
        <v>хорошо</v>
      </c>
      <c r="AK6" s="36" t="str">
        <f>if('семинары'!S6="V",AJ6,"неуд")</f>
        <v>хорошо</v>
      </c>
    </row>
    <row r="7">
      <c r="A7" s="33">
        <v>4.0</v>
      </c>
      <c r="B7" s="34" t="s">
        <v>44</v>
      </c>
      <c r="C7" s="18">
        <v>427.0</v>
      </c>
      <c r="D7" s="39" t="s">
        <v>45</v>
      </c>
      <c r="E7" s="24">
        <v>1.0</v>
      </c>
      <c r="F7" s="25"/>
      <c r="G7" s="24">
        <v>4.0</v>
      </c>
      <c r="H7" s="25">
        <v>2.0</v>
      </c>
      <c r="I7" s="24">
        <v>2.0</v>
      </c>
      <c r="J7" s="25">
        <v>2.0</v>
      </c>
      <c r="K7" s="24"/>
      <c r="L7" s="25"/>
      <c r="M7" s="26"/>
      <c r="N7" s="25">
        <v>2.0</v>
      </c>
      <c r="O7" s="24"/>
      <c r="P7" s="25"/>
      <c r="Q7" s="24">
        <v>2.0</v>
      </c>
      <c r="R7" s="25"/>
      <c r="S7" s="24"/>
      <c r="T7" s="25">
        <v>8.0</v>
      </c>
      <c r="U7" s="24">
        <v>2.0</v>
      </c>
      <c r="V7" s="25">
        <v>2.0</v>
      </c>
      <c r="W7" s="24">
        <v>3.0</v>
      </c>
      <c r="X7" s="25">
        <v>3.0</v>
      </c>
      <c r="Y7" s="27">
        <v>0.0</v>
      </c>
      <c r="Z7" s="28">
        <v>2.0</v>
      </c>
      <c r="AA7" s="27">
        <v>2.0</v>
      </c>
      <c r="AB7" s="28">
        <v>3.0</v>
      </c>
      <c r="AC7" s="29" t="str">
        <f t="shared" si="2"/>
        <v>25</v>
      </c>
      <c r="AD7" s="25">
        <v>6.5</v>
      </c>
      <c r="AE7" s="24" t="s">
        <v>46</v>
      </c>
      <c r="AF7" s="25">
        <v>7.0</v>
      </c>
      <c r="AG7" s="30" t="str">
        <f t="shared" si="3"/>
        <v>13.5</v>
      </c>
      <c r="AH7" s="35" t="str">
        <f>'семинары'!D7</f>
        <v>20.0</v>
      </c>
      <c r="AI7" s="32" t="str">
        <f>'семинары'!E7</f>
        <v>35.0</v>
      </c>
      <c r="AJ7" s="18" t="str">
        <f t="shared" si="4"/>
        <v>отлично</v>
      </c>
      <c r="AK7" s="36" t="str">
        <f>if('семинары'!S7="V",AJ7,"неуд")</f>
        <v>отлично</v>
      </c>
    </row>
    <row r="8">
      <c r="A8" s="33">
        <v>5.0</v>
      </c>
      <c r="B8" s="34" t="s">
        <v>47</v>
      </c>
      <c r="C8" s="18">
        <v>427.0</v>
      </c>
      <c r="D8" s="23" t="str">
        <f t="shared" ref="D8:D13" si="5">SUM(E8:S8)+AC8+AG8+AH8+AI8</f>
        <v>113.5</v>
      </c>
      <c r="E8" s="24">
        <v>1.0</v>
      </c>
      <c r="F8" s="25"/>
      <c r="G8" s="24">
        <v>4.0</v>
      </c>
      <c r="H8" s="25">
        <v>2.0</v>
      </c>
      <c r="I8" s="24">
        <v>2.0</v>
      </c>
      <c r="J8" s="25">
        <v>2.0</v>
      </c>
      <c r="K8" s="24"/>
      <c r="L8" s="25"/>
      <c r="M8" s="26"/>
      <c r="N8" s="25">
        <v>1.0</v>
      </c>
      <c r="O8" s="24"/>
      <c r="P8" s="25"/>
      <c r="Q8" s="24">
        <v>2.0</v>
      </c>
      <c r="R8" s="25">
        <v>2.0</v>
      </c>
      <c r="S8" s="24"/>
      <c r="T8" s="25">
        <v>8.0</v>
      </c>
      <c r="U8" s="24">
        <v>1.0</v>
      </c>
      <c r="V8" s="25">
        <v>3.0</v>
      </c>
      <c r="W8" s="24">
        <v>0.0</v>
      </c>
      <c r="X8" s="25">
        <v>0.0</v>
      </c>
      <c r="Y8" s="27">
        <v>1.5</v>
      </c>
      <c r="Z8" s="28">
        <v>1.0</v>
      </c>
      <c r="AA8" s="27">
        <v>3.0</v>
      </c>
      <c r="AB8" s="28">
        <v>2.0</v>
      </c>
      <c r="AC8" s="29" t="str">
        <f t="shared" si="2"/>
        <v>19.5</v>
      </c>
      <c r="AD8" s="25">
        <v>0.0</v>
      </c>
      <c r="AE8" s="24">
        <v>0.0</v>
      </c>
      <c r="AF8" s="25">
        <v>0.0</v>
      </c>
      <c r="AG8" s="30" t="str">
        <f t="shared" si="3"/>
        <v>0</v>
      </c>
      <c r="AH8" s="35" t="str">
        <f>'семинары'!D8</f>
        <v>25.0</v>
      </c>
      <c r="AI8" s="32" t="str">
        <f>'семинары'!E8</f>
        <v>53.0</v>
      </c>
      <c r="AJ8" s="18" t="str">
        <f t="shared" si="4"/>
        <v>отлично</v>
      </c>
      <c r="AK8" s="36" t="str">
        <f>if('семинары'!S8="V",AJ8,"неуд")</f>
        <v>отлично</v>
      </c>
    </row>
    <row r="9">
      <c r="A9" s="33">
        <v>6.0</v>
      </c>
      <c r="B9" s="34" t="s">
        <v>48</v>
      </c>
      <c r="C9" s="18">
        <v>427.0</v>
      </c>
      <c r="D9" s="37" t="str">
        <f t="shared" si="5"/>
        <v>86.8</v>
      </c>
      <c r="E9" s="24">
        <v>1.0</v>
      </c>
      <c r="F9" s="25"/>
      <c r="G9" s="24">
        <v>4.0</v>
      </c>
      <c r="H9" s="25">
        <v>2.0</v>
      </c>
      <c r="I9" s="24">
        <v>2.0</v>
      </c>
      <c r="J9" s="25">
        <v>2.0</v>
      </c>
      <c r="K9" s="24"/>
      <c r="L9" s="25"/>
      <c r="M9" s="26"/>
      <c r="N9" s="25">
        <v>2.5</v>
      </c>
      <c r="O9" s="24"/>
      <c r="P9" s="25"/>
      <c r="Q9" s="24">
        <v>2.0</v>
      </c>
      <c r="R9" s="25">
        <v>3.0</v>
      </c>
      <c r="S9" s="24"/>
      <c r="T9" s="25">
        <v>10.0</v>
      </c>
      <c r="U9" s="24">
        <v>2.0</v>
      </c>
      <c r="V9" s="25">
        <v>2.0</v>
      </c>
      <c r="W9" s="24">
        <v>3.0</v>
      </c>
      <c r="X9" s="25">
        <v>3.0</v>
      </c>
      <c r="Y9" s="27">
        <v>2.5</v>
      </c>
      <c r="Z9" s="28">
        <v>2.0</v>
      </c>
      <c r="AA9" s="27">
        <v>0.0</v>
      </c>
      <c r="AB9" s="28">
        <v>0.0</v>
      </c>
      <c r="AC9" s="29" t="str">
        <f t="shared" si="2"/>
        <v>24.5</v>
      </c>
      <c r="AD9" s="25">
        <v>9.0</v>
      </c>
      <c r="AE9" s="24">
        <v>7.0</v>
      </c>
      <c r="AF9" s="25">
        <v>6.5</v>
      </c>
      <c r="AG9" s="30" t="str">
        <f t="shared" si="3"/>
        <v>22.5</v>
      </c>
      <c r="AH9" s="35" t="str">
        <f>'семинары'!D9</f>
        <v>20.0</v>
      </c>
      <c r="AI9" s="32" t="str">
        <f>'семинары'!E9</f>
        <v>1.3</v>
      </c>
      <c r="AJ9" s="18" t="str">
        <f t="shared" si="4"/>
        <v>хорошо</v>
      </c>
      <c r="AK9" s="36" t="str">
        <f>if('семинары'!S9="V",AJ9,"неуд")</f>
        <v>хорошо</v>
      </c>
    </row>
    <row r="10">
      <c r="A10" s="33">
        <v>7.0</v>
      </c>
      <c r="B10" s="40" t="s">
        <v>49</v>
      </c>
      <c r="C10" s="18">
        <v>427.0</v>
      </c>
      <c r="D10" s="41" t="str">
        <f t="shared" si="5"/>
        <v>66.8</v>
      </c>
      <c r="E10" s="24">
        <v>1.0</v>
      </c>
      <c r="F10" s="25"/>
      <c r="G10" s="24"/>
      <c r="H10" s="25"/>
      <c r="I10" s="24"/>
      <c r="J10" s="25">
        <v>2.0</v>
      </c>
      <c r="K10" s="24"/>
      <c r="L10" s="25"/>
      <c r="M10" s="26"/>
      <c r="N10" s="25"/>
      <c r="O10" s="24"/>
      <c r="P10" s="25"/>
      <c r="Q10" s="24"/>
      <c r="R10" s="25"/>
      <c r="S10" s="24"/>
      <c r="T10" s="25">
        <v>4.5</v>
      </c>
      <c r="U10" s="24">
        <v>1.0</v>
      </c>
      <c r="V10" s="25">
        <v>3.0</v>
      </c>
      <c r="W10" s="24">
        <v>0.0</v>
      </c>
      <c r="X10" s="25">
        <v>0.0</v>
      </c>
      <c r="Y10" s="27">
        <v>0.0</v>
      </c>
      <c r="Z10" s="28">
        <v>1.0</v>
      </c>
      <c r="AA10" s="27">
        <v>3.0</v>
      </c>
      <c r="AB10" s="28">
        <v>3.0</v>
      </c>
      <c r="AC10" s="29" t="str">
        <f t="shared" si="2"/>
        <v>15.5</v>
      </c>
      <c r="AD10" s="25">
        <v>14.0</v>
      </c>
      <c r="AE10" s="24">
        <v>8.0</v>
      </c>
      <c r="AF10" s="25">
        <v>7.0</v>
      </c>
      <c r="AG10" s="30" t="str">
        <f t="shared" si="3"/>
        <v>29</v>
      </c>
      <c r="AH10" s="35" t="str">
        <f>'семинары'!D10</f>
        <v>16.0</v>
      </c>
      <c r="AI10" s="32" t="str">
        <f>'семинары'!E10</f>
        <v>3.3</v>
      </c>
      <c r="AJ10" s="18" t="str">
        <f t="shared" si="4"/>
        <v>удовл</v>
      </c>
      <c r="AK10" s="36" t="str">
        <f>if('семинары'!S10="V",AJ10,"неуд")</f>
        <v>неуд</v>
      </c>
    </row>
    <row r="11">
      <c r="A11" s="33">
        <v>8.0</v>
      </c>
      <c r="B11" s="34" t="s">
        <v>50</v>
      </c>
      <c r="C11" s="18">
        <v>427.0</v>
      </c>
      <c r="D11" s="23" t="str">
        <f t="shared" si="5"/>
        <v>111.5</v>
      </c>
      <c r="E11" s="24">
        <v>1.0</v>
      </c>
      <c r="F11" s="25"/>
      <c r="G11" s="24">
        <v>4.0</v>
      </c>
      <c r="H11" s="25">
        <v>3.0</v>
      </c>
      <c r="I11" s="24">
        <v>2.0</v>
      </c>
      <c r="J11" s="25">
        <v>2.0</v>
      </c>
      <c r="K11" s="24"/>
      <c r="L11" s="25"/>
      <c r="M11" s="26"/>
      <c r="N11" s="25">
        <v>2.5</v>
      </c>
      <c r="O11" s="24"/>
      <c r="P11" s="25"/>
      <c r="Q11" s="24">
        <v>2.0</v>
      </c>
      <c r="R11" s="25">
        <v>3.0</v>
      </c>
      <c r="S11" s="24"/>
      <c r="T11" s="25">
        <v>8.0</v>
      </c>
      <c r="U11" s="24">
        <v>0.0</v>
      </c>
      <c r="V11" s="25">
        <v>2.0</v>
      </c>
      <c r="W11" s="24">
        <v>1.0</v>
      </c>
      <c r="X11" s="25">
        <v>0.0</v>
      </c>
      <c r="Y11" s="27">
        <v>3.0</v>
      </c>
      <c r="Z11" s="28">
        <v>1.0</v>
      </c>
      <c r="AA11" s="27">
        <v>3.0</v>
      </c>
      <c r="AB11" s="28">
        <v>0.0</v>
      </c>
      <c r="AC11" s="29" t="str">
        <f t="shared" si="2"/>
        <v>18</v>
      </c>
      <c r="AD11" s="25">
        <v>9.0</v>
      </c>
      <c r="AE11" s="24" t="s">
        <v>41</v>
      </c>
      <c r="AF11" s="25">
        <v>9.0</v>
      </c>
      <c r="AG11" s="30" t="str">
        <f t="shared" si="3"/>
        <v>18</v>
      </c>
      <c r="AH11" s="35" t="str">
        <f>'семинары'!D11</f>
        <v>20.0</v>
      </c>
      <c r="AI11" s="32" t="str">
        <f>'семинары'!E11</f>
        <v>36.0</v>
      </c>
      <c r="AJ11" s="18" t="str">
        <f t="shared" si="4"/>
        <v>отлично</v>
      </c>
      <c r="AK11" s="36" t="str">
        <f>if('семинары'!S11="V",AJ11,"неуд")</f>
        <v>отлично</v>
      </c>
    </row>
    <row r="12">
      <c r="A12" s="33">
        <v>9.0</v>
      </c>
      <c r="B12" s="34" t="s">
        <v>51</v>
      </c>
      <c r="C12" s="18">
        <v>427.0</v>
      </c>
      <c r="D12" s="23" t="str">
        <f t="shared" si="5"/>
        <v>110.8</v>
      </c>
      <c r="E12" s="24">
        <v>1.0</v>
      </c>
      <c r="F12" s="25"/>
      <c r="G12" s="24">
        <v>3.0</v>
      </c>
      <c r="H12" s="25">
        <v>3.0</v>
      </c>
      <c r="I12" s="24">
        <v>2.0</v>
      </c>
      <c r="J12" s="25">
        <v>1.5</v>
      </c>
      <c r="K12" s="24"/>
      <c r="L12" s="25"/>
      <c r="M12" s="26"/>
      <c r="N12" s="25">
        <v>1.5</v>
      </c>
      <c r="O12" s="24"/>
      <c r="P12" s="25"/>
      <c r="Q12" s="24">
        <v>2.0</v>
      </c>
      <c r="R12" s="25">
        <v>3.0</v>
      </c>
      <c r="S12" s="24"/>
      <c r="T12" s="25">
        <v>7.0</v>
      </c>
      <c r="U12" s="24">
        <v>1.0</v>
      </c>
      <c r="V12" s="25">
        <v>0.0</v>
      </c>
      <c r="W12" s="24">
        <v>0.0</v>
      </c>
      <c r="X12" s="25">
        <v>0.0</v>
      </c>
      <c r="Y12" s="27">
        <v>0.0</v>
      </c>
      <c r="Z12" s="28">
        <v>1.0</v>
      </c>
      <c r="AA12" s="27">
        <v>2.0</v>
      </c>
      <c r="AB12" s="28">
        <v>2.0</v>
      </c>
      <c r="AC12" s="29" t="str">
        <f t="shared" si="2"/>
        <v>13</v>
      </c>
      <c r="AD12" s="25">
        <v>10.0</v>
      </c>
      <c r="AE12" s="24" t="s">
        <v>52</v>
      </c>
      <c r="AF12" s="25">
        <v>8.0</v>
      </c>
      <c r="AG12" s="30">
        <v>22.0</v>
      </c>
      <c r="AH12" s="35" t="str">
        <f>'семинары'!D12</f>
        <v>25.0</v>
      </c>
      <c r="AI12" s="32" t="str">
        <f>'семинары'!E12</f>
        <v>33.8</v>
      </c>
      <c r="AJ12" s="18" t="str">
        <f t="shared" si="4"/>
        <v>отлично</v>
      </c>
      <c r="AK12" s="36" t="str">
        <f>if('семинары'!S12="V",AJ12,"неуд")</f>
        <v>отлично</v>
      </c>
    </row>
    <row r="13">
      <c r="A13" s="33">
        <v>10.0</v>
      </c>
      <c r="B13" s="40" t="s">
        <v>53</v>
      </c>
      <c r="C13" s="18">
        <v>427.0</v>
      </c>
      <c r="D13" s="41" t="str">
        <f t="shared" si="5"/>
        <v>56.0</v>
      </c>
      <c r="E13" s="24">
        <v>1.0</v>
      </c>
      <c r="F13" s="25"/>
      <c r="G13" s="24"/>
      <c r="H13" s="25"/>
      <c r="I13" s="24"/>
      <c r="J13" s="25"/>
      <c r="K13" s="24"/>
      <c r="L13" s="25"/>
      <c r="M13" s="26"/>
      <c r="N13" s="25"/>
      <c r="O13" s="24"/>
      <c r="P13" s="25"/>
      <c r="Q13" s="24"/>
      <c r="R13" s="25"/>
      <c r="S13" s="24"/>
      <c r="T13" s="25">
        <v>7.0</v>
      </c>
      <c r="U13" s="24">
        <v>0.0</v>
      </c>
      <c r="V13" s="25">
        <v>1.0</v>
      </c>
      <c r="W13" s="24">
        <v>0.0</v>
      </c>
      <c r="X13" s="25">
        <v>0.0</v>
      </c>
      <c r="Y13" s="27">
        <v>0.0</v>
      </c>
      <c r="Z13" s="28">
        <v>0.0</v>
      </c>
      <c r="AA13" s="27">
        <v>0.0</v>
      </c>
      <c r="AB13" s="28">
        <v>0.0</v>
      </c>
      <c r="AC13" s="29" t="str">
        <f t="shared" si="2"/>
        <v>8</v>
      </c>
      <c r="AD13" s="25">
        <v>10.0</v>
      </c>
      <c r="AE13" s="24">
        <v>6.0</v>
      </c>
      <c r="AF13" s="25">
        <v>4.0</v>
      </c>
      <c r="AG13" s="30" t="str">
        <f t="shared" ref="AG13:AG18" si="6">SUM(AD13:AF13)</f>
        <v>20</v>
      </c>
      <c r="AH13" s="35" t="str">
        <f>'семинары'!D13</f>
        <v>18.3</v>
      </c>
      <c r="AI13" s="32" t="str">
        <f>'семинары'!E13</f>
        <v>8.8</v>
      </c>
      <c r="AJ13" s="18" t="str">
        <f t="shared" si="4"/>
        <v>неуд</v>
      </c>
      <c r="AK13" s="36" t="str">
        <f>if('семинары'!S13="V",AJ13,"неуд")</f>
        <v>неуд</v>
      </c>
    </row>
    <row r="14">
      <c r="A14" s="33">
        <v>11.0</v>
      </c>
      <c r="B14" s="34" t="s">
        <v>54</v>
      </c>
      <c r="C14" s="18">
        <v>427.0</v>
      </c>
      <c r="D14" s="39" t="s">
        <v>55</v>
      </c>
      <c r="E14" s="24">
        <v>1.0</v>
      </c>
      <c r="F14" s="25"/>
      <c r="G14" s="24">
        <v>4.0</v>
      </c>
      <c r="H14" s="25">
        <v>1.5</v>
      </c>
      <c r="I14" s="24">
        <v>1.5</v>
      </c>
      <c r="J14" s="25">
        <v>1.5</v>
      </c>
      <c r="K14" s="24"/>
      <c r="L14" s="25"/>
      <c r="M14" s="26"/>
      <c r="N14" s="25">
        <v>1.0</v>
      </c>
      <c r="O14" s="24"/>
      <c r="P14" s="25"/>
      <c r="Q14" s="24"/>
      <c r="R14" s="25">
        <v>3.0</v>
      </c>
      <c r="S14" s="24"/>
      <c r="T14" s="25">
        <v>9.5</v>
      </c>
      <c r="U14" s="24">
        <v>1.0</v>
      </c>
      <c r="V14" s="25">
        <v>3.0</v>
      </c>
      <c r="W14" s="24">
        <v>3.0</v>
      </c>
      <c r="X14" s="25">
        <v>3.0</v>
      </c>
      <c r="Y14" s="27">
        <v>0.0</v>
      </c>
      <c r="Z14" s="28">
        <v>1.0</v>
      </c>
      <c r="AA14" s="27">
        <v>3.0</v>
      </c>
      <c r="AB14" s="28">
        <v>3.0</v>
      </c>
      <c r="AC14" s="29" t="str">
        <f t="shared" si="2"/>
        <v>26.5</v>
      </c>
      <c r="AD14" s="25">
        <v>7.5</v>
      </c>
      <c r="AE14" s="24" t="s">
        <v>46</v>
      </c>
      <c r="AF14" s="25">
        <v>5.0</v>
      </c>
      <c r="AG14" s="30" t="str">
        <f t="shared" si="6"/>
        <v>12.5</v>
      </c>
      <c r="AH14" s="35" t="str">
        <f>'семинары'!D14</f>
        <v>20.0</v>
      </c>
      <c r="AI14" s="32" t="str">
        <f>'семинары'!E14</f>
        <v>37.0</v>
      </c>
      <c r="AJ14" s="18" t="str">
        <f t="shared" si="4"/>
        <v>отлично</v>
      </c>
      <c r="AK14" s="36" t="str">
        <f>if('семинары'!S14="V",AJ14,"неуд")</f>
        <v>отлично</v>
      </c>
    </row>
    <row r="15">
      <c r="A15" s="33">
        <v>12.0</v>
      </c>
      <c r="B15" s="42" t="s">
        <v>56</v>
      </c>
      <c r="C15" s="18">
        <v>427.0</v>
      </c>
      <c r="D15" s="37" t="str">
        <f t="shared" ref="D15:D17" si="7">SUM(E15:S15)+AC15+AG15+AH15+AI15</f>
        <v>79.0</v>
      </c>
      <c r="E15" s="24">
        <v>1.0</v>
      </c>
      <c r="F15" s="25"/>
      <c r="G15" s="24"/>
      <c r="H15" s="25"/>
      <c r="I15" s="24">
        <v>1.0</v>
      </c>
      <c r="J15" s="25"/>
      <c r="K15" s="24"/>
      <c r="L15" s="25"/>
      <c r="M15" s="26"/>
      <c r="N15" s="25"/>
      <c r="O15" s="24"/>
      <c r="P15" s="25"/>
      <c r="Q15" s="24"/>
      <c r="R15" s="25"/>
      <c r="S15" s="24"/>
      <c r="T15" s="25">
        <v>1.5</v>
      </c>
      <c r="U15" s="24">
        <v>1.0</v>
      </c>
      <c r="V15" s="25">
        <v>2.0</v>
      </c>
      <c r="W15" s="24">
        <v>0.0</v>
      </c>
      <c r="X15" s="25">
        <v>0.0</v>
      </c>
      <c r="Y15" s="27">
        <v>0.0</v>
      </c>
      <c r="Z15" s="28">
        <v>1.0</v>
      </c>
      <c r="AA15" s="27">
        <v>1.0</v>
      </c>
      <c r="AB15" s="28">
        <v>2.0</v>
      </c>
      <c r="AC15" s="29" t="str">
        <f t="shared" si="2"/>
        <v>8.5</v>
      </c>
      <c r="AD15" s="25">
        <v>9.0</v>
      </c>
      <c r="AE15" s="24">
        <v>6.0</v>
      </c>
      <c r="AF15" s="25">
        <v>2.0</v>
      </c>
      <c r="AG15" s="30" t="str">
        <f t="shared" si="6"/>
        <v>17</v>
      </c>
      <c r="AH15" s="43" t="str">
        <f>'семинары'!D15</f>
        <v>14.5</v>
      </c>
      <c r="AI15" s="44" t="str">
        <f>'семинары'!E15</f>
        <v>37.0</v>
      </c>
      <c r="AJ15" s="18" t="str">
        <f t="shared" si="4"/>
        <v>хорошо</v>
      </c>
      <c r="AK15" s="36" t="str">
        <f>if('семинары'!S15="V",AJ15,"неуд")</f>
        <v>хорошо</v>
      </c>
    </row>
    <row r="16">
      <c r="A16" s="33">
        <v>13.0</v>
      </c>
      <c r="B16" s="34" t="s">
        <v>57</v>
      </c>
      <c r="C16" s="18">
        <v>427.0</v>
      </c>
      <c r="D16" s="41" t="str">
        <f t="shared" si="7"/>
        <v>61.0</v>
      </c>
      <c r="E16" s="24">
        <v>1.0</v>
      </c>
      <c r="F16" s="25"/>
      <c r="G16" s="24"/>
      <c r="H16" s="25"/>
      <c r="I16" s="24"/>
      <c r="J16" s="25"/>
      <c r="K16" s="24"/>
      <c r="L16" s="25"/>
      <c r="M16" s="26"/>
      <c r="N16" s="25"/>
      <c r="O16" s="24"/>
      <c r="P16" s="25"/>
      <c r="Q16" s="24"/>
      <c r="R16" s="25"/>
      <c r="S16" s="24"/>
      <c r="T16" s="25">
        <v>3.0</v>
      </c>
      <c r="U16" s="24">
        <v>0.0</v>
      </c>
      <c r="V16" s="25">
        <v>0.0</v>
      </c>
      <c r="W16" s="24">
        <v>0.0</v>
      </c>
      <c r="X16" s="25">
        <v>0.0</v>
      </c>
      <c r="Y16" s="27">
        <v>0.0</v>
      </c>
      <c r="Z16" s="28">
        <v>2.0</v>
      </c>
      <c r="AA16" s="27">
        <v>1.0</v>
      </c>
      <c r="AB16" s="28">
        <v>2.0</v>
      </c>
      <c r="AC16" s="29" t="str">
        <f t="shared" si="2"/>
        <v>8</v>
      </c>
      <c r="AD16" s="25">
        <v>0.0</v>
      </c>
      <c r="AE16" s="24">
        <v>0.0</v>
      </c>
      <c r="AF16" s="25">
        <v>0.0</v>
      </c>
      <c r="AG16" s="30" t="str">
        <f t="shared" si="6"/>
        <v>0</v>
      </c>
      <c r="AH16" s="35" t="str">
        <f>'семинары'!D16</f>
        <v>16.3</v>
      </c>
      <c r="AI16" s="32" t="str">
        <f>'семинары'!E16</f>
        <v>35.8</v>
      </c>
      <c r="AJ16" s="18" t="str">
        <f t="shared" si="4"/>
        <v>удовл</v>
      </c>
      <c r="AK16" s="36" t="str">
        <f>if('семинары'!S16="V",AJ16,"неуд")</f>
        <v>удовл</v>
      </c>
    </row>
    <row r="17">
      <c r="A17" s="33">
        <v>14.0</v>
      </c>
      <c r="B17" s="45" t="s">
        <v>58</v>
      </c>
      <c r="C17" s="18">
        <v>427.0</v>
      </c>
      <c r="D17" s="37" t="str">
        <f t="shared" si="7"/>
        <v>78.8</v>
      </c>
      <c r="E17" s="24">
        <v>1.0</v>
      </c>
      <c r="F17" s="25"/>
      <c r="G17" s="24">
        <v>4.0</v>
      </c>
      <c r="H17" s="25">
        <v>2.0</v>
      </c>
      <c r="I17" s="24">
        <v>2.0</v>
      </c>
      <c r="J17" s="25">
        <v>1.0</v>
      </c>
      <c r="K17" s="24"/>
      <c r="L17" s="25"/>
      <c r="M17" s="26"/>
      <c r="N17" s="25">
        <v>2.5</v>
      </c>
      <c r="O17" s="24"/>
      <c r="P17" s="25"/>
      <c r="Q17" s="24">
        <v>1.5</v>
      </c>
      <c r="R17" s="25">
        <v>3.0</v>
      </c>
      <c r="S17" s="24">
        <v>5.0</v>
      </c>
      <c r="T17" s="25">
        <v>10.0</v>
      </c>
      <c r="U17" s="24">
        <v>0.0</v>
      </c>
      <c r="V17" s="25">
        <v>1.5</v>
      </c>
      <c r="W17" s="24">
        <v>0.0</v>
      </c>
      <c r="X17" s="25">
        <v>0.0</v>
      </c>
      <c r="Y17" s="27">
        <v>2.0</v>
      </c>
      <c r="Z17" s="28">
        <v>1.0</v>
      </c>
      <c r="AA17" s="27">
        <v>2.0</v>
      </c>
      <c r="AB17" s="28">
        <v>1.0</v>
      </c>
      <c r="AC17" s="29" t="str">
        <f t="shared" si="2"/>
        <v>17.5</v>
      </c>
      <c r="AD17" s="25">
        <v>8.0</v>
      </c>
      <c r="AE17" s="24">
        <v>6.0</v>
      </c>
      <c r="AF17" s="25">
        <v>7.0</v>
      </c>
      <c r="AG17" s="30" t="str">
        <f t="shared" si="6"/>
        <v>21</v>
      </c>
      <c r="AH17" s="35" t="str">
        <f>'семинары'!D17</f>
        <v>17.0</v>
      </c>
      <c r="AI17" s="32" t="str">
        <f>'семинары'!E17</f>
        <v>1.3</v>
      </c>
      <c r="AJ17" s="18" t="str">
        <f t="shared" si="4"/>
        <v>хорошо</v>
      </c>
      <c r="AK17" s="36" t="str">
        <f>if('семинары'!S17="V",AJ17,"неуд")</f>
        <v>хорошо</v>
      </c>
    </row>
    <row r="18">
      <c r="A18" s="33">
        <v>15.0</v>
      </c>
      <c r="B18" s="34" t="s">
        <v>59</v>
      </c>
      <c r="C18" s="18">
        <v>427.0</v>
      </c>
      <c r="D18" s="23" t="s">
        <v>60</v>
      </c>
      <c r="E18" s="24">
        <v>1.0</v>
      </c>
      <c r="F18" s="25"/>
      <c r="G18" s="24">
        <v>4.0</v>
      </c>
      <c r="H18" s="25">
        <v>1.5</v>
      </c>
      <c r="I18" s="24">
        <v>2.0</v>
      </c>
      <c r="J18" s="25">
        <v>2.0</v>
      </c>
      <c r="K18" s="24"/>
      <c r="L18" s="25"/>
      <c r="M18" s="26"/>
      <c r="N18" s="25">
        <v>2.5</v>
      </c>
      <c r="O18" s="24"/>
      <c r="P18" s="25"/>
      <c r="Q18" s="24">
        <v>2.0</v>
      </c>
      <c r="R18" s="25">
        <v>3.0</v>
      </c>
      <c r="S18" s="24"/>
      <c r="T18" s="25">
        <v>5.5</v>
      </c>
      <c r="U18" s="24">
        <v>1.0</v>
      </c>
      <c r="V18" s="25">
        <v>2.0</v>
      </c>
      <c r="W18" s="24">
        <v>0.0</v>
      </c>
      <c r="X18" s="25">
        <v>3.0</v>
      </c>
      <c r="Y18" s="27">
        <v>0.0</v>
      </c>
      <c r="Z18" s="28">
        <v>1.0</v>
      </c>
      <c r="AA18" s="27">
        <v>1.0</v>
      </c>
      <c r="AB18" s="28">
        <v>3.0</v>
      </c>
      <c r="AC18" s="29" t="str">
        <f t="shared" si="2"/>
        <v>16.5</v>
      </c>
      <c r="AD18" s="25">
        <v>7.5</v>
      </c>
      <c r="AE18" s="24" t="s">
        <v>61</v>
      </c>
      <c r="AF18" s="25">
        <v>6.0</v>
      </c>
      <c r="AG18" s="30" t="str">
        <f t="shared" si="6"/>
        <v>13.5</v>
      </c>
      <c r="AH18" s="35" t="str">
        <f>'семинары'!D18</f>
        <v>20.0</v>
      </c>
      <c r="AI18" s="32" t="str">
        <f>'семинары'!E18</f>
        <v>37.0</v>
      </c>
      <c r="AJ18" s="18" t="str">
        <f t="shared" si="4"/>
        <v>отлично</v>
      </c>
      <c r="AK18" s="36" t="str">
        <f>if('семинары'!S18="V",AJ18,"неуд")</f>
        <v>отлично</v>
      </c>
    </row>
    <row r="19">
      <c r="A19" s="33"/>
      <c r="B19" s="18"/>
      <c r="C19" s="18"/>
      <c r="D19" s="41" t="str">
        <f>AVERAGE(D4:D18)</f>
        <v>86.5</v>
      </c>
      <c r="E19" s="25"/>
      <c r="F19" s="25"/>
      <c r="G19" s="31" t="str">
        <f t="shared" ref="G19:J19" si="8">AVERAGE(G4:G18)</f>
        <v>3.9</v>
      </c>
      <c r="H19" s="31" t="str">
        <f t="shared" si="8"/>
        <v>2.1</v>
      </c>
      <c r="I19" s="31" t="str">
        <f t="shared" si="8"/>
        <v>1.9</v>
      </c>
      <c r="J19" s="31" t="str">
        <f t="shared" si="8"/>
        <v>1.8</v>
      </c>
      <c r="K19" s="31"/>
      <c r="L19" s="31"/>
      <c r="M19" s="31"/>
      <c r="N19" s="31" t="str">
        <f>AVERAGE(N4:N18)</f>
        <v>2.1</v>
      </c>
      <c r="O19" s="31"/>
      <c r="P19" s="31"/>
      <c r="Q19" s="31" t="str">
        <f t="shared" ref="Q19:R19" si="9">AVERAGE(Q4:Q18)</f>
        <v>1.8</v>
      </c>
      <c r="R19" s="31" t="str">
        <f t="shared" si="9"/>
        <v>2.9</v>
      </c>
      <c r="S19" s="25"/>
      <c r="T19" s="25"/>
      <c r="U19" s="25"/>
      <c r="V19" s="25"/>
      <c r="W19" s="25"/>
      <c r="X19" s="25"/>
      <c r="Y19" s="28"/>
      <c r="Z19" s="28"/>
      <c r="AA19" s="28"/>
      <c r="AB19" s="28"/>
      <c r="AC19" s="46"/>
      <c r="AD19" s="25"/>
      <c r="AE19" s="25"/>
      <c r="AF19" s="18"/>
      <c r="AG19" s="28"/>
      <c r="AH19" s="35" t="str">
        <f t="shared" ref="AH19:AI19" si="10">AVERAGE(AH4:AH18)</f>
        <v>19.5</v>
      </c>
      <c r="AI19" s="35" t="str">
        <f t="shared" si="10"/>
        <v>28.3</v>
      </c>
      <c r="AJ19" s="18"/>
      <c r="AK19" s="36"/>
    </row>
    <row r="20">
      <c r="A20" s="33">
        <v>1.0</v>
      </c>
      <c r="B20" s="34" t="s">
        <v>62</v>
      </c>
      <c r="C20" s="18">
        <v>428.0</v>
      </c>
      <c r="D20" s="23" t="s">
        <v>63</v>
      </c>
      <c r="E20" s="24">
        <v>1.0</v>
      </c>
      <c r="F20" s="25"/>
      <c r="G20" s="24">
        <v>4.0</v>
      </c>
      <c r="H20" s="25">
        <v>2.5</v>
      </c>
      <c r="I20" s="24">
        <v>1.5</v>
      </c>
      <c r="J20" s="25">
        <v>2.0</v>
      </c>
      <c r="K20" s="24"/>
      <c r="L20" s="25"/>
      <c r="M20" s="26"/>
      <c r="N20" s="25">
        <v>2.0</v>
      </c>
      <c r="O20" s="24"/>
      <c r="P20" s="25"/>
      <c r="Q20" s="24">
        <v>2.0</v>
      </c>
      <c r="R20" s="25">
        <v>3.0</v>
      </c>
      <c r="S20" s="24"/>
      <c r="T20" s="25">
        <v>7.5</v>
      </c>
      <c r="U20" s="24">
        <v>0.5</v>
      </c>
      <c r="V20" s="25">
        <v>2.0</v>
      </c>
      <c r="W20" s="24">
        <v>0.0</v>
      </c>
      <c r="X20" s="25">
        <v>0.0</v>
      </c>
      <c r="Y20" s="27">
        <v>0.0</v>
      </c>
      <c r="Z20" s="28">
        <v>1.0</v>
      </c>
      <c r="AA20" s="27">
        <v>3.0</v>
      </c>
      <c r="AB20" s="28">
        <v>2.0</v>
      </c>
      <c r="AC20" s="29" t="str">
        <f t="shared" ref="AC20:AC34" si="11">SUM(T20:AB20)</f>
        <v>16</v>
      </c>
      <c r="AD20" s="25">
        <v>5.5</v>
      </c>
      <c r="AE20" s="24" t="s">
        <v>46</v>
      </c>
      <c r="AF20" s="25">
        <v>6.5</v>
      </c>
      <c r="AG20" s="30" t="str">
        <f t="shared" ref="AG20:AG34" si="12">SUM(AD20:AF20)</f>
        <v>12</v>
      </c>
      <c r="AH20" s="43" t="str">
        <f>'семинары'!D20</f>
        <v>26.0</v>
      </c>
      <c r="AI20" s="44" t="str">
        <f>'семинары'!E20</f>
        <v>36.0</v>
      </c>
      <c r="AJ20" s="18" t="str">
        <f t="shared" ref="AJ20:AJ22" si="13">if(D20&gt;=110,"отлично",if(D20&gt;=75,"хорошо",if(D20&gt;60,"удовл","неуд")))</f>
        <v>отлично</v>
      </c>
      <c r="AK20" s="36" t="str">
        <f>if('семинары'!S20="V",AJ20,"неуд")</f>
        <v>отлично</v>
      </c>
    </row>
    <row r="21">
      <c r="A21" s="33">
        <v>2.0</v>
      </c>
      <c r="B21" s="34" t="s">
        <v>64</v>
      </c>
      <c r="C21" s="18">
        <v>428.0</v>
      </c>
      <c r="D21" s="37" t="str">
        <f t="shared" ref="D21:D34" si="14">SUM(E21:S21)+AC21+AG21+AH21+AI21</f>
        <v>88.5</v>
      </c>
      <c r="E21" s="24">
        <v>1.0</v>
      </c>
      <c r="F21" s="25"/>
      <c r="G21" s="24">
        <v>4.0</v>
      </c>
      <c r="H21" s="25"/>
      <c r="I21" s="24">
        <v>2.0</v>
      </c>
      <c r="J21" s="25">
        <v>2.0</v>
      </c>
      <c r="K21" s="24"/>
      <c r="L21" s="25"/>
      <c r="M21" s="26"/>
      <c r="N21" s="25"/>
      <c r="O21" s="24"/>
      <c r="P21" s="25"/>
      <c r="Q21" s="24">
        <v>2.0</v>
      </c>
      <c r="R21" s="25"/>
      <c r="S21" s="24"/>
      <c r="T21" s="25">
        <v>6.5</v>
      </c>
      <c r="U21" s="24">
        <v>1.0</v>
      </c>
      <c r="V21" s="25">
        <v>1.5</v>
      </c>
      <c r="W21" s="24">
        <v>0.0</v>
      </c>
      <c r="X21" s="25">
        <v>3.0</v>
      </c>
      <c r="Y21" s="27">
        <v>1.5</v>
      </c>
      <c r="Z21" s="28">
        <v>1.0</v>
      </c>
      <c r="AA21" s="27">
        <v>3.0</v>
      </c>
      <c r="AB21" s="28">
        <v>3.0</v>
      </c>
      <c r="AC21" s="29" t="str">
        <f t="shared" si="11"/>
        <v>20.5</v>
      </c>
      <c r="AD21" s="25">
        <v>0.0</v>
      </c>
      <c r="AE21" s="24">
        <v>0.0</v>
      </c>
      <c r="AF21" s="25">
        <v>0.0</v>
      </c>
      <c r="AG21" s="30" t="str">
        <f t="shared" si="12"/>
        <v>0</v>
      </c>
      <c r="AH21" s="43" t="str">
        <f>'семинары'!D21</f>
        <v>20.0</v>
      </c>
      <c r="AI21" s="44" t="str">
        <f>'семинары'!E21</f>
        <v>37.0</v>
      </c>
      <c r="AJ21" s="18" t="str">
        <f t="shared" si="13"/>
        <v>хорошо</v>
      </c>
      <c r="AK21" s="36" t="str">
        <f>if('семинары'!S21="V",AJ21,"неуд")</f>
        <v>хорошо</v>
      </c>
    </row>
    <row r="22">
      <c r="A22" s="33">
        <v>3.0</v>
      </c>
      <c r="B22" s="34" t="s">
        <v>65</v>
      </c>
      <c r="C22" s="18">
        <v>428.0</v>
      </c>
      <c r="D22" s="23" t="str">
        <f t="shared" si="14"/>
        <v>113.8</v>
      </c>
      <c r="E22" s="24">
        <v>1.0</v>
      </c>
      <c r="F22" s="25"/>
      <c r="G22" s="24">
        <v>4.0</v>
      </c>
      <c r="H22" s="25">
        <v>3.0</v>
      </c>
      <c r="I22" s="24">
        <v>2.0</v>
      </c>
      <c r="J22" s="25">
        <v>2.0</v>
      </c>
      <c r="K22" s="24"/>
      <c r="L22" s="25"/>
      <c r="M22" s="26"/>
      <c r="N22" s="25">
        <v>2.0</v>
      </c>
      <c r="O22" s="24"/>
      <c r="P22" s="25"/>
      <c r="Q22" s="24">
        <v>2.0</v>
      </c>
      <c r="R22" s="25"/>
      <c r="S22" s="24">
        <v>5.0</v>
      </c>
      <c r="T22" s="25">
        <v>8.5</v>
      </c>
      <c r="U22" s="24">
        <v>0.0</v>
      </c>
      <c r="V22" s="25">
        <v>3.0</v>
      </c>
      <c r="W22" s="24">
        <v>0.0</v>
      </c>
      <c r="X22" s="25">
        <v>1.0</v>
      </c>
      <c r="Y22" s="27">
        <v>0.0</v>
      </c>
      <c r="Z22" s="28">
        <v>1.0</v>
      </c>
      <c r="AA22" s="27">
        <v>3.0</v>
      </c>
      <c r="AB22" s="28">
        <v>3.0</v>
      </c>
      <c r="AC22" s="29" t="str">
        <f t="shared" si="11"/>
        <v>19.5</v>
      </c>
      <c r="AD22" s="25">
        <v>12.0</v>
      </c>
      <c r="AE22" s="24" t="s">
        <v>41</v>
      </c>
      <c r="AF22" s="25">
        <v>9.0</v>
      </c>
      <c r="AG22" s="30" t="str">
        <f t="shared" si="12"/>
        <v>21</v>
      </c>
      <c r="AH22" s="43" t="str">
        <f>'семинары'!D22</f>
        <v>20.0</v>
      </c>
      <c r="AI22" s="44" t="str">
        <f>'семинары'!E22</f>
        <v>32.3</v>
      </c>
      <c r="AJ22" s="18" t="str">
        <f t="shared" si="13"/>
        <v>отлично</v>
      </c>
      <c r="AK22" s="36" t="str">
        <f>if('семинары'!S22="V",AJ22,"неуд")</f>
        <v>отлично</v>
      </c>
    </row>
    <row r="23">
      <c r="A23" s="47">
        <v>4.0</v>
      </c>
      <c r="B23" s="48" t="s">
        <v>66</v>
      </c>
      <c r="C23" s="48">
        <v>428.0</v>
      </c>
      <c r="D23" s="41" t="str">
        <f t="shared" si="14"/>
        <v>0.0</v>
      </c>
      <c r="E23" s="49"/>
      <c r="F23" s="50"/>
      <c r="G23" s="49"/>
      <c r="H23" s="50"/>
      <c r="I23" s="49"/>
      <c r="J23" s="50"/>
      <c r="K23" s="49"/>
      <c r="L23" s="50"/>
      <c r="M23" s="51"/>
      <c r="N23" s="50"/>
      <c r="O23" s="49"/>
      <c r="P23" s="50"/>
      <c r="Q23" s="49"/>
      <c r="R23" s="50"/>
      <c r="S23" s="49"/>
      <c r="T23" s="50"/>
      <c r="U23" s="49"/>
      <c r="V23" s="50"/>
      <c r="W23" s="49"/>
      <c r="X23" s="50"/>
      <c r="Y23" s="52"/>
      <c r="Z23" s="53"/>
      <c r="AA23" s="52"/>
      <c r="AB23" s="53"/>
      <c r="AC23" s="54" t="str">
        <f t="shared" si="11"/>
        <v>0</v>
      </c>
      <c r="AD23" s="50"/>
      <c r="AE23" s="49"/>
      <c r="AF23" s="50"/>
      <c r="AG23" s="55" t="str">
        <f t="shared" si="12"/>
        <v>0</v>
      </c>
      <c r="AH23" s="56" t="str">
        <f>'семинары'!D23</f>
        <v/>
      </c>
      <c r="AI23" s="57" t="str">
        <f>'семинары'!E23</f>
        <v/>
      </c>
      <c r="AJ23" s="18"/>
      <c r="AK23" s="36"/>
    </row>
    <row r="24">
      <c r="A24" s="33">
        <v>5.0</v>
      </c>
      <c r="B24" s="34" t="s">
        <v>67</v>
      </c>
      <c r="C24" s="58">
        <v>428.0</v>
      </c>
      <c r="D24" s="37" t="str">
        <f t="shared" si="14"/>
        <v>88.5</v>
      </c>
      <c r="E24" s="24">
        <v>1.0</v>
      </c>
      <c r="F24" s="25"/>
      <c r="G24" s="24">
        <v>3.0</v>
      </c>
      <c r="H24" s="25">
        <v>2.0</v>
      </c>
      <c r="I24" s="24">
        <v>2.0</v>
      </c>
      <c r="J24" s="25">
        <v>1.5</v>
      </c>
      <c r="K24" s="24"/>
      <c r="L24" s="25"/>
      <c r="M24" s="26"/>
      <c r="N24" s="25">
        <v>2.0</v>
      </c>
      <c r="O24" s="24"/>
      <c r="P24" s="25"/>
      <c r="Q24" s="24">
        <v>1.5</v>
      </c>
      <c r="R24" s="25">
        <v>3.0</v>
      </c>
      <c r="S24" s="24"/>
      <c r="T24" s="25">
        <v>6.0</v>
      </c>
      <c r="U24" s="24">
        <v>1.0</v>
      </c>
      <c r="V24" s="25">
        <v>2.0</v>
      </c>
      <c r="W24" s="24">
        <v>0.0</v>
      </c>
      <c r="X24" s="25">
        <v>0.0</v>
      </c>
      <c r="Y24" s="27">
        <v>2.5</v>
      </c>
      <c r="Z24" s="28">
        <v>1.0</v>
      </c>
      <c r="AA24" s="27">
        <v>0.0</v>
      </c>
      <c r="AB24" s="28">
        <v>3.0</v>
      </c>
      <c r="AC24" s="29" t="str">
        <f t="shared" si="11"/>
        <v>15.5</v>
      </c>
      <c r="AD24" s="25">
        <v>0.0</v>
      </c>
      <c r="AE24" s="24">
        <v>0.0</v>
      </c>
      <c r="AF24" s="25">
        <v>0.0</v>
      </c>
      <c r="AG24" s="30" t="str">
        <f t="shared" si="12"/>
        <v>0</v>
      </c>
      <c r="AH24" s="43" t="str">
        <f>'семинары'!D24</f>
        <v>20.0</v>
      </c>
      <c r="AI24" s="44" t="str">
        <f>'семинары'!E24</f>
        <v>37.0</v>
      </c>
      <c r="AJ24" s="18" t="str">
        <f t="shared" ref="AJ24:AJ34" si="15">if(D24&gt;=110,"отлично",if(D24&gt;=75,"хорошо",if(D24&gt;60,"удовл","неуд")))</f>
        <v>хорошо</v>
      </c>
      <c r="AK24" s="36" t="str">
        <f>if('семинары'!S24="V",AJ24,"неуд")</f>
        <v>хорошо</v>
      </c>
    </row>
    <row r="25">
      <c r="A25" s="33">
        <v>6.0</v>
      </c>
      <c r="B25" s="34" t="s">
        <v>68</v>
      </c>
      <c r="C25" s="18">
        <v>428.0</v>
      </c>
      <c r="D25" s="37" t="str">
        <f t="shared" si="14"/>
        <v>104.5</v>
      </c>
      <c r="E25" s="24">
        <v>1.0</v>
      </c>
      <c r="F25" s="25"/>
      <c r="G25" s="24">
        <v>3.0</v>
      </c>
      <c r="H25" s="25">
        <v>2.0</v>
      </c>
      <c r="I25" s="24"/>
      <c r="J25" s="25">
        <v>2.0</v>
      </c>
      <c r="K25" s="24"/>
      <c r="L25" s="25"/>
      <c r="M25" s="26"/>
      <c r="N25" s="25">
        <v>2.0</v>
      </c>
      <c r="O25" s="24"/>
      <c r="P25" s="25"/>
      <c r="Q25" s="24"/>
      <c r="R25" s="25">
        <v>3.0</v>
      </c>
      <c r="S25" s="24"/>
      <c r="T25" s="25">
        <v>6.0</v>
      </c>
      <c r="U25" s="24">
        <v>1.0</v>
      </c>
      <c r="V25" s="25">
        <v>2.5</v>
      </c>
      <c r="W25" s="24">
        <v>0.0</v>
      </c>
      <c r="X25" s="25">
        <v>0.0</v>
      </c>
      <c r="Y25" s="27">
        <v>0.0</v>
      </c>
      <c r="Z25" s="28">
        <v>1.0</v>
      </c>
      <c r="AA25" s="27">
        <v>3.0</v>
      </c>
      <c r="AB25" s="28">
        <v>3.0</v>
      </c>
      <c r="AC25" s="29" t="str">
        <f t="shared" si="11"/>
        <v>16.5</v>
      </c>
      <c r="AD25" s="25">
        <v>8.0</v>
      </c>
      <c r="AE25" s="24">
        <v>8.0</v>
      </c>
      <c r="AF25" s="25">
        <v>2.0</v>
      </c>
      <c r="AG25" s="30" t="str">
        <f t="shared" si="12"/>
        <v>18</v>
      </c>
      <c r="AH25" s="43" t="str">
        <f>'семинары'!D25</f>
        <v>20.0</v>
      </c>
      <c r="AI25" s="44" t="str">
        <f>'семинары'!E25</f>
        <v>37.0</v>
      </c>
      <c r="AJ25" s="18" t="str">
        <f t="shared" si="15"/>
        <v>хорошо</v>
      </c>
      <c r="AK25" s="36" t="str">
        <f>if('семинары'!S25="V",AJ25,"неуд")</f>
        <v>хорошо</v>
      </c>
    </row>
    <row r="26">
      <c r="A26" s="33">
        <v>7.0</v>
      </c>
      <c r="B26" s="34" t="s">
        <v>69</v>
      </c>
      <c r="C26" s="18">
        <v>428.0</v>
      </c>
      <c r="D26" s="41" t="str">
        <f t="shared" si="14"/>
        <v>67.3</v>
      </c>
      <c r="E26" s="24">
        <v>1.0</v>
      </c>
      <c r="F26" s="25"/>
      <c r="G26" s="24"/>
      <c r="H26" s="25"/>
      <c r="I26" s="24">
        <v>1.0</v>
      </c>
      <c r="J26" s="25">
        <v>1.5</v>
      </c>
      <c r="K26" s="24"/>
      <c r="L26" s="25"/>
      <c r="M26" s="26"/>
      <c r="N26" s="25">
        <v>2.0</v>
      </c>
      <c r="O26" s="24"/>
      <c r="P26" s="25"/>
      <c r="Q26" s="24">
        <v>1.5</v>
      </c>
      <c r="R26" s="25">
        <v>3.0</v>
      </c>
      <c r="S26" s="24"/>
      <c r="T26" s="25">
        <v>5.5</v>
      </c>
      <c r="U26" s="24">
        <v>0.0</v>
      </c>
      <c r="V26" s="25">
        <v>0.0</v>
      </c>
      <c r="W26" s="24">
        <v>0.0</v>
      </c>
      <c r="X26" s="25">
        <v>0.0</v>
      </c>
      <c r="Y26" s="27">
        <v>0.0</v>
      </c>
      <c r="Z26" s="28">
        <v>1.0</v>
      </c>
      <c r="AA26" s="27">
        <v>3.0</v>
      </c>
      <c r="AB26" s="28">
        <v>3.0</v>
      </c>
      <c r="AC26" s="29" t="str">
        <f t="shared" si="11"/>
        <v>12.5</v>
      </c>
      <c r="AD26" s="25">
        <v>14.0</v>
      </c>
      <c r="AE26" s="24">
        <v>1.0</v>
      </c>
      <c r="AF26" s="25">
        <v>6.0</v>
      </c>
      <c r="AG26" s="30" t="str">
        <f t="shared" si="12"/>
        <v>21</v>
      </c>
      <c r="AH26" s="43" t="str">
        <f>'семинары'!D26</f>
        <v>6.3</v>
      </c>
      <c r="AI26" s="44" t="str">
        <f>'семинары'!E26</f>
        <v>17.5</v>
      </c>
      <c r="AJ26" s="18" t="str">
        <f t="shared" si="15"/>
        <v>удовл</v>
      </c>
      <c r="AK26" s="36" t="str">
        <f>if('семинары'!S26="V",AJ26,"неуд")</f>
        <v>удовл</v>
      </c>
    </row>
    <row r="27">
      <c r="A27" s="33">
        <v>8.0</v>
      </c>
      <c r="B27" s="40" t="s">
        <v>70</v>
      </c>
      <c r="C27" s="18">
        <v>428.0</v>
      </c>
      <c r="D27" s="41" t="str">
        <f t="shared" si="14"/>
        <v>65.0</v>
      </c>
      <c r="E27" s="24">
        <v>1.0</v>
      </c>
      <c r="F27" s="25"/>
      <c r="G27" s="24"/>
      <c r="H27" s="25"/>
      <c r="I27" s="24">
        <v>2.0</v>
      </c>
      <c r="J27" s="25">
        <v>2.0</v>
      </c>
      <c r="K27" s="24"/>
      <c r="L27" s="25"/>
      <c r="M27" s="26"/>
      <c r="N27" s="25"/>
      <c r="O27" s="24"/>
      <c r="P27" s="25"/>
      <c r="Q27" s="24"/>
      <c r="R27" s="25"/>
      <c r="S27" s="24"/>
      <c r="T27" s="25">
        <v>8.0</v>
      </c>
      <c r="U27" s="24">
        <v>2.0</v>
      </c>
      <c r="V27" s="25">
        <v>3.0</v>
      </c>
      <c r="W27" s="24">
        <v>0.0</v>
      </c>
      <c r="X27" s="25">
        <v>0.0</v>
      </c>
      <c r="Y27" s="27">
        <v>0.0</v>
      </c>
      <c r="Z27" s="28">
        <v>0.0</v>
      </c>
      <c r="AA27" s="27">
        <v>0.0</v>
      </c>
      <c r="AB27" s="28">
        <v>3.0</v>
      </c>
      <c r="AC27" s="29" t="str">
        <f t="shared" si="11"/>
        <v>16</v>
      </c>
      <c r="AD27" s="25">
        <v>11.0</v>
      </c>
      <c r="AE27" s="24">
        <v>11.0</v>
      </c>
      <c r="AF27" s="25">
        <v>3.0</v>
      </c>
      <c r="AG27" s="30" t="str">
        <f t="shared" si="12"/>
        <v>25</v>
      </c>
      <c r="AH27" s="43" t="str">
        <f>'семинары'!D27</f>
        <v>19.0</v>
      </c>
      <c r="AI27" s="44" t="str">
        <f>'семинары'!E27</f>
        <v>0.0</v>
      </c>
      <c r="AJ27" s="18" t="str">
        <f t="shared" si="15"/>
        <v>удовл</v>
      </c>
      <c r="AK27" s="36" t="str">
        <f>if('семинары'!S27="V",AJ27,"неуд")</f>
        <v>неуд</v>
      </c>
    </row>
    <row r="28">
      <c r="A28" s="33">
        <v>9.0</v>
      </c>
      <c r="B28" s="34" t="s">
        <v>71</v>
      </c>
      <c r="C28" s="18">
        <v>428.0</v>
      </c>
      <c r="D28" s="23" t="str">
        <f t="shared" si="14"/>
        <v>123.5</v>
      </c>
      <c r="E28" s="24">
        <v>1.0</v>
      </c>
      <c r="F28" s="25"/>
      <c r="G28" s="24">
        <v>3.0</v>
      </c>
      <c r="H28" s="25">
        <v>3.0</v>
      </c>
      <c r="I28" s="24">
        <v>2.0</v>
      </c>
      <c r="J28" s="25">
        <v>2.0</v>
      </c>
      <c r="K28" s="24"/>
      <c r="L28" s="25"/>
      <c r="M28" s="26"/>
      <c r="N28" s="25">
        <v>2.5</v>
      </c>
      <c r="O28" s="24"/>
      <c r="P28" s="25"/>
      <c r="Q28" s="24">
        <v>2.0</v>
      </c>
      <c r="R28" s="25">
        <v>3.0</v>
      </c>
      <c r="S28" s="24"/>
      <c r="T28" s="25">
        <v>8.0</v>
      </c>
      <c r="U28" s="24">
        <v>2.0</v>
      </c>
      <c r="V28" s="25">
        <v>2.0</v>
      </c>
      <c r="W28" s="24">
        <v>3.0</v>
      </c>
      <c r="X28" s="25">
        <v>3.0</v>
      </c>
      <c r="Y28" s="27">
        <v>3.0</v>
      </c>
      <c r="Z28" s="28">
        <v>1.0</v>
      </c>
      <c r="AA28" s="27">
        <v>2.0</v>
      </c>
      <c r="AB28" s="28">
        <v>2.0</v>
      </c>
      <c r="AC28" s="29" t="str">
        <f t="shared" si="11"/>
        <v>26</v>
      </c>
      <c r="AD28" s="25">
        <v>0.0</v>
      </c>
      <c r="AE28" s="24">
        <v>0.0</v>
      </c>
      <c r="AF28" s="25">
        <v>0.0</v>
      </c>
      <c r="AG28" s="30" t="str">
        <f t="shared" si="12"/>
        <v>0</v>
      </c>
      <c r="AH28" s="43" t="str">
        <f>'семинары'!D28</f>
        <v>29.0</v>
      </c>
      <c r="AI28" s="44" t="str">
        <f>'семинары'!E28</f>
        <v>50.0</v>
      </c>
      <c r="AJ28" s="18" t="str">
        <f t="shared" si="15"/>
        <v>отлично</v>
      </c>
      <c r="AK28" s="36" t="str">
        <f>if('семинары'!S28="V",AJ28,"неуд")</f>
        <v>отлично</v>
      </c>
    </row>
    <row r="29">
      <c r="A29" s="33">
        <v>10.0</v>
      </c>
      <c r="B29" s="34" t="s">
        <v>72</v>
      </c>
      <c r="C29" s="18">
        <v>428.0</v>
      </c>
      <c r="D29" s="37" t="str">
        <f t="shared" si="14"/>
        <v>94.5</v>
      </c>
      <c r="E29" s="24">
        <v>1.0</v>
      </c>
      <c r="F29" s="25"/>
      <c r="G29" s="24">
        <v>3.0</v>
      </c>
      <c r="H29" s="25">
        <v>1.0</v>
      </c>
      <c r="I29" s="24">
        <v>2.0</v>
      </c>
      <c r="J29" s="25">
        <v>2.0</v>
      </c>
      <c r="K29" s="24"/>
      <c r="L29" s="25"/>
      <c r="M29" s="26"/>
      <c r="N29" s="25">
        <v>1.5</v>
      </c>
      <c r="O29" s="24"/>
      <c r="P29" s="25"/>
      <c r="Q29" s="24"/>
      <c r="R29" s="25">
        <v>3.0</v>
      </c>
      <c r="S29" s="24"/>
      <c r="T29" s="25">
        <v>8.0</v>
      </c>
      <c r="U29" s="24">
        <v>0.0</v>
      </c>
      <c r="V29" s="25">
        <v>3.0</v>
      </c>
      <c r="W29" s="24">
        <v>1.0</v>
      </c>
      <c r="X29" s="25">
        <v>0.0</v>
      </c>
      <c r="Y29" s="27">
        <v>0.0</v>
      </c>
      <c r="Z29" s="28">
        <v>1.0</v>
      </c>
      <c r="AA29" s="27">
        <v>2.0</v>
      </c>
      <c r="AB29" s="28">
        <v>2.0</v>
      </c>
      <c r="AC29" s="29" t="str">
        <f t="shared" si="11"/>
        <v>17</v>
      </c>
      <c r="AD29" s="25">
        <v>0.0</v>
      </c>
      <c r="AE29" s="24">
        <v>0.0</v>
      </c>
      <c r="AF29" s="25">
        <v>0.0</v>
      </c>
      <c r="AG29" s="30" t="str">
        <f t="shared" si="12"/>
        <v>0</v>
      </c>
      <c r="AH29" s="43" t="str">
        <f>'семинары'!D29</f>
        <v>26.0</v>
      </c>
      <c r="AI29" s="44" t="str">
        <f>'семинары'!E29</f>
        <v>38.0</v>
      </c>
      <c r="AJ29" s="18" t="str">
        <f t="shared" si="15"/>
        <v>хорошо</v>
      </c>
      <c r="AK29" s="36" t="str">
        <f>if('семинары'!S29="V",AJ29,"неуд")</f>
        <v>хорошо</v>
      </c>
    </row>
    <row r="30">
      <c r="A30" s="33">
        <v>11.0</v>
      </c>
      <c r="B30" s="34" t="s">
        <v>73</v>
      </c>
      <c r="C30" s="18">
        <v>428.0</v>
      </c>
      <c r="D30" s="23" t="str">
        <f t="shared" si="14"/>
        <v>116.0</v>
      </c>
      <c r="E30" s="24">
        <v>1.0</v>
      </c>
      <c r="F30" s="25"/>
      <c r="G30" s="24">
        <v>4.0</v>
      </c>
      <c r="H30" s="25">
        <v>3.0</v>
      </c>
      <c r="I30" s="24">
        <v>2.0</v>
      </c>
      <c r="J30" s="25">
        <v>1.5</v>
      </c>
      <c r="K30" s="24"/>
      <c r="L30" s="25"/>
      <c r="M30" s="26"/>
      <c r="N30" s="25"/>
      <c r="O30" s="24"/>
      <c r="P30" s="25"/>
      <c r="Q30" s="24">
        <v>2.0</v>
      </c>
      <c r="R30" s="25">
        <v>3.0</v>
      </c>
      <c r="S30" s="24"/>
      <c r="T30" s="25">
        <v>10.0</v>
      </c>
      <c r="U30" s="24">
        <v>1.0</v>
      </c>
      <c r="V30" s="25">
        <v>3.0</v>
      </c>
      <c r="W30" s="24">
        <v>0.0</v>
      </c>
      <c r="X30" s="25">
        <v>1.0</v>
      </c>
      <c r="Y30" s="27">
        <v>1.5</v>
      </c>
      <c r="Z30" s="28">
        <v>1.0</v>
      </c>
      <c r="AA30" s="27">
        <v>3.0</v>
      </c>
      <c r="AB30" s="28">
        <v>3.0</v>
      </c>
      <c r="AC30" s="29" t="str">
        <f t="shared" si="11"/>
        <v>23.5</v>
      </c>
      <c r="AD30" s="25">
        <v>0.0</v>
      </c>
      <c r="AE30" s="24">
        <v>0.0</v>
      </c>
      <c r="AF30" s="25">
        <v>0.0</v>
      </c>
      <c r="AG30" s="30" t="str">
        <f t="shared" si="12"/>
        <v>0</v>
      </c>
      <c r="AH30" s="43" t="str">
        <f>'семинары'!D30</f>
        <v>30.0</v>
      </c>
      <c r="AI30" s="44" t="str">
        <f>'семинары'!E30</f>
        <v>46.0</v>
      </c>
      <c r="AJ30" s="18" t="str">
        <f t="shared" si="15"/>
        <v>отлично</v>
      </c>
      <c r="AK30" s="36" t="str">
        <f>if('семинары'!S30="V",AJ30,"неуд")</f>
        <v>отлично</v>
      </c>
    </row>
    <row r="31">
      <c r="A31" s="33">
        <v>12.0</v>
      </c>
      <c r="B31" s="34" t="s">
        <v>74</v>
      </c>
      <c r="C31" s="18">
        <v>428.0</v>
      </c>
      <c r="D31" s="37" t="str">
        <f t="shared" si="14"/>
        <v>80.0</v>
      </c>
      <c r="E31" s="24">
        <v>1.0</v>
      </c>
      <c r="F31" s="25"/>
      <c r="G31" s="24"/>
      <c r="H31" s="25">
        <v>1.5</v>
      </c>
      <c r="I31" s="24"/>
      <c r="J31" s="25">
        <v>2.0</v>
      </c>
      <c r="K31" s="24"/>
      <c r="L31" s="25"/>
      <c r="M31" s="26"/>
      <c r="N31" s="25"/>
      <c r="O31" s="24"/>
      <c r="P31" s="25"/>
      <c r="Q31" s="24">
        <v>1.5</v>
      </c>
      <c r="R31" s="25"/>
      <c r="S31" s="24"/>
      <c r="T31" s="25">
        <v>7.0</v>
      </c>
      <c r="U31" s="24">
        <v>1.0</v>
      </c>
      <c r="V31" s="25">
        <v>1.5</v>
      </c>
      <c r="W31" s="24">
        <v>0.0</v>
      </c>
      <c r="X31" s="25">
        <v>0.0</v>
      </c>
      <c r="Y31" s="27">
        <v>2.5</v>
      </c>
      <c r="Z31" s="28">
        <v>1.0</v>
      </c>
      <c r="AA31" s="27">
        <v>2.0</v>
      </c>
      <c r="AB31" s="28">
        <v>3.0</v>
      </c>
      <c r="AC31" s="29" t="str">
        <f t="shared" si="11"/>
        <v>18</v>
      </c>
      <c r="AD31" s="25">
        <v>0.0</v>
      </c>
      <c r="AE31" s="24">
        <v>0.0</v>
      </c>
      <c r="AF31" s="25">
        <v>0.0</v>
      </c>
      <c r="AG31" s="30" t="str">
        <f t="shared" si="12"/>
        <v>0</v>
      </c>
      <c r="AH31" s="43" t="str">
        <f>'семинары'!D31</f>
        <v>20.0</v>
      </c>
      <c r="AI31" s="44" t="str">
        <f>'семинары'!E31</f>
        <v>36.0</v>
      </c>
      <c r="AJ31" s="18" t="str">
        <f t="shared" si="15"/>
        <v>хорошо</v>
      </c>
      <c r="AK31" s="36" t="str">
        <f>if('семинары'!S31="V",AJ31,"неуд")</f>
        <v>хорошо</v>
      </c>
    </row>
    <row r="32">
      <c r="A32" s="33">
        <v>13.0</v>
      </c>
      <c r="B32" s="34" t="s">
        <v>75</v>
      </c>
      <c r="C32" s="18">
        <v>428.0</v>
      </c>
      <c r="D32" s="23" t="str">
        <f t="shared" si="14"/>
        <v>112.5</v>
      </c>
      <c r="E32" s="24">
        <v>1.0</v>
      </c>
      <c r="F32" s="25"/>
      <c r="G32" s="24">
        <v>3.0</v>
      </c>
      <c r="H32" s="25">
        <v>3.0</v>
      </c>
      <c r="I32" s="24">
        <v>2.0</v>
      </c>
      <c r="J32" s="25">
        <v>1.5</v>
      </c>
      <c r="K32" s="24"/>
      <c r="L32" s="25"/>
      <c r="M32" s="26"/>
      <c r="N32" s="25">
        <v>2.0</v>
      </c>
      <c r="O32" s="24"/>
      <c r="P32" s="25"/>
      <c r="Q32" s="24">
        <v>2.0</v>
      </c>
      <c r="R32" s="25">
        <v>3.0</v>
      </c>
      <c r="S32" s="24"/>
      <c r="T32" s="25">
        <v>8.0</v>
      </c>
      <c r="U32" s="24">
        <v>1.0</v>
      </c>
      <c r="V32" s="25">
        <v>2.0</v>
      </c>
      <c r="W32" s="24">
        <v>1.5</v>
      </c>
      <c r="X32" s="25">
        <v>2.5</v>
      </c>
      <c r="Y32" s="27">
        <v>3.0</v>
      </c>
      <c r="Z32" s="28">
        <v>0.0</v>
      </c>
      <c r="AA32" s="27">
        <v>2.0</v>
      </c>
      <c r="AB32" s="28">
        <v>0.0</v>
      </c>
      <c r="AC32" s="29" t="str">
        <f t="shared" si="11"/>
        <v>20</v>
      </c>
      <c r="AD32" s="25">
        <v>0.0</v>
      </c>
      <c r="AE32" s="24">
        <v>0.0</v>
      </c>
      <c r="AF32" s="25">
        <v>0.0</v>
      </c>
      <c r="AG32" s="30" t="str">
        <f t="shared" si="12"/>
        <v>0</v>
      </c>
      <c r="AH32" s="43" t="str">
        <f>'семинары'!D32</f>
        <v>25.0</v>
      </c>
      <c r="AI32" s="44" t="str">
        <f>'семинары'!E32</f>
        <v>50.0</v>
      </c>
      <c r="AJ32" s="18" t="str">
        <f t="shared" si="15"/>
        <v>отлично</v>
      </c>
      <c r="AK32" s="36" t="str">
        <f>if('семинары'!S32="V",AJ32,"неуд")</f>
        <v>отлично</v>
      </c>
    </row>
    <row r="33">
      <c r="A33" s="33">
        <v>14.0</v>
      </c>
      <c r="B33" s="34" t="s">
        <v>76</v>
      </c>
      <c r="C33" s="18">
        <v>428.0</v>
      </c>
      <c r="D33" s="37" t="str">
        <f t="shared" si="14"/>
        <v>89.0</v>
      </c>
      <c r="E33" s="24">
        <v>1.0</v>
      </c>
      <c r="F33" s="25"/>
      <c r="G33" s="24"/>
      <c r="H33" s="25"/>
      <c r="I33" s="24"/>
      <c r="J33" s="25">
        <v>2.0</v>
      </c>
      <c r="K33" s="24"/>
      <c r="L33" s="25"/>
      <c r="M33" s="26"/>
      <c r="N33" s="25"/>
      <c r="O33" s="24"/>
      <c r="P33" s="25"/>
      <c r="Q33" s="24"/>
      <c r="R33" s="25"/>
      <c r="S33" s="24"/>
      <c r="T33" s="25">
        <v>9.5</v>
      </c>
      <c r="U33" s="24">
        <v>1.0</v>
      </c>
      <c r="V33" s="25">
        <v>2.0</v>
      </c>
      <c r="W33" s="24">
        <v>0.0</v>
      </c>
      <c r="X33" s="25">
        <v>0.0</v>
      </c>
      <c r="Y33" s="27">
        <v>0.0</v>
      </c>
      <c r="Z33" s="28">
        <v>1.0</v>
      </c>
      <c r="AA33" s="27">
        <v>3.0</v>
      </c>
      <c r="AB33" s="28">
        <v>0.0</v>
      </c>
      <c r="AC33" s="29" t="str">
        <f t="shared" si="11"/>
        <v>16.5</v>
      </c>
      <c r="AD33" s="25">
        <v>11.0</v>
      </c>
      <c r="AE33" s="24">
        <v>0.0</v>
      </c>
      <c r="AF33" s="25">
        <v>4.0</v>
      </c>
      <c r="AG33" s="30" t="str">
        <f t="shared" si="12"/>
        <v>15</v>
      </c>
      <c r="AH33" s="43" t="str">
        <f>'семинары'!D33</f>
        <v>20.0</v>
      </c>
      <c r="AI33" s="44" t="str">
        <f>'семинары'!E33</f>
        <v>34.5</v>
      </c>
      <c r="AJ33" s="18" t="str">
        <f t="shared" si="15"/>
        <v>хорошо</v>
      </c>
      <c r="AK33" s="36" t="str">
        <f>if('семинары'!S33="V",AJ33,"неуд")</f>
        <v>хорошо</v>
      </c>
    </row>
    <row r="34">
      <c r="A34" s="33">
        <v>15.0</v>
      </c>
      <c r="B34" s="40" t="s">
        <v>77</v>
      </c>
      <c r="C34" s="18">
        <v>428.0</v>
      </c>
      <c r="D34" s="59" t="str">
        <f t="shared" si="14"/>
        <v>22.5</v>
      </c>
      <c r="E34" s="24">
        <v>1.0</v>
      </c>
      <c r="F34" s="25"/>
      <c r="G34" s="24"/>
      <c r="H34" s="25">
        <v>2.0</v>
      </c>
      <c r="I34" s="24">
        <v>2.0</v>
      </c>
      <c r="J34" s="25">
        <v>1.5</v>
      </c>
      <c r="K34" s="24"/>
      <c r="L34" s="25"/>
      <c r="M34" s="26"/>
      <c r="N34" s="25"/>
      <c r="O34" s="24"/>
      <c r="P34" s="25"/>
      <c r="Q34" s="24">
        <v>1.0</v>
      </c>
      <c r="R34" s="25"/>
      <c r="S34" s="24"/>
      <c r="T34" s="25">
        <v>10.0</v>
      </c>
      <c r="U34" s="24">
        <v>0.0</v>
      </c>
      <c r="V34" s="25">
        <v>0.0</v>
      </c>
      <c r="W34" s="24">
        <v>0.0</v>
      </c>
      <c r="X34" s="25">
        <v>0.0</v>
      </c>
      <c r="Y34" s="27">
        <v>0.0</v>
      </c>
      <c r="Z34" s="28">
        <v>2.0</v>
      </c>
      <c r="AA34" s="27">
        <v>3.0</v>
      </c>
      <c r="AB34" s="28">
        <v>0.0</v>
      </c>
      <c r="AC34" s="29" t="str">
        <f t="shared" si="11"/>
        <v>15</v>
      </c>
      <c r="AD34" s="25">
        <v>0.0</v>
      </c>
      <c r="AE34" s="24">
        <v>0.0</v>
      </c>
      <c r="AF34" s="25">
        <v>0.0</v>
      </c>
      <c r="AG34" s="30" t="str">
        <f t="shared" si="12"/>
        <v>0</v>
      </c>
      <c r="AH34" s="43" t="str">
        <f>'семинары'!D34</f>
        <v>0.0</v>
      </c>
      <c r="AI34" s="44" t="str">
        <f>'семинары'!E34</f>
        <v>0.0</v>
      </c>
      <c r="AJ34" s="18" t="str">
        <f t="shared" si="15"/>
        <v>неуд</v>
      </c>
      <c r="AK34" s="36" t="str">
        <f>if('семинары'!S34="V",AJ34,"неуд")</f>
        <v>неуд</v>
      </c>
    </row>
    <row r="35">
      <c r="A35" s="22"/>
      <c r="B35" s="60" t="s">
        <v>78</v>
      </c>
      <c r="C35" s="61"/>
      <c r="D35" s="41" t="str">
        <f>AVERAGE(D20:D22,D24:D34)</f>
        <v>89.7</v>
      </c>
      <c r="E35" s="25"/>
      <c r="F35" s="25"/>
      <c r="G35" s="31" t="str">
        <f t="shared" ref="G35:J35" si="16">AVERAGE(G20:G22,G24:G34)</f>
        <v>3.4</v>
      </c>
      <c r="H35" s="31" t="str">
        <f t="shared" si="16"/>
        <v>2.3</v>
      </c>
      <c r="I35" s="31" t="str">
        <f t="shared" si="16"/>
        <v>1.9</v>
      </c>
      <c r="J35" s="31" t="str">
        <f t="shared" si="16"/>
        <v>1.8</v>
      </c>
      <c r="K35" s="31"/>
      <c r="L35" s="31"/>
      <c r="M35" s="31"/>
      <c r="N35" s="31" t="str">
        <f>AVERAGE(N20:N22,N24:N34)</f>
        <v>2.0</v>
      </c>
      <c r="O35" s="31"/>
      <c r="P35" s="31"/>
      <c r="Q35" s="31" t="str">
        <f t="shared" ref="Q35:R35" si="17">AVERAGE(Q20:Q22,Q24:Q34)</f>
        <v>1.8</v>
      </c>
      <c r="R35" s="31" t="str">
        <f t="shared" si="17"/>
        <v>3.0</v>
      </c>
      <c r="S35" s="25"/>
      <c r="T35" s="25"/>
      <c r="U35" s="25"/>
      <c r="V35" s="25"/>
      <c r="W35" s="25"/>
      <c r="X35" s="25"/>
      <c r="Y35" s="46"/>
      <c r="Z35" s="46"/>
      <c r="AA35" s="46"/>
      <c r="AB35" s="46"/>
      <c r="AC35" s="46"/>
      <c r="AD35" s="25"/>
      <c r="AE35" s="25"/>
      <c r="AF35" s="18"/>
      <c r="AG35" s="28"/>
      <c r="AH35" s="43" t="str">
        <f t="shared" ref="AH35:AI35" si="18">AVERAGE(AH20:AH22,AH24:AH34)</f>
        <v>20.1</v>
      </c>
      <c r="AI35" s="43" t="str">
        <f t="shared" si="18"/>
        <v>32.2</v>
      </c>
      <c r="AJ35" s="18"/>
      <c r="AK35" s="36"/>
    </row>
    <row r="36" ht="36.0" customHeight="1">
      <c r="A36" s="22"/>
      <c r="B36" s="12"/>
      <c r="C36" s="18"/>
      <c r="D36" s="41"/>
      <c r="E36" s="24"/>
      <c r="F36" s="25"/>
      <c r="G36" s="24"/>
      <c r="H36" s="25"/>
      <c r="I36" s="24"/>
      <c r="J36" s="25"/>
      <c r="K36" s="24"/>
      <c r="L36" s="25"/>
      <c r="M36" s="26"/>
      <c r="N36" s="25"/>
      <c r="O36" s="24"/>
      <c r="P36" s="25"/>
      <c r="Q36" s="24"/>
      <c r="R36" s="25"/>
      <c r="S36" s="24"/>
      <c r="T36" s="25"/>
      <c r="U36" s="24"/>
      <c r="V36" s="25"/>
      <c r="W36" s="24"/>
      <c r="X36" s="25"/>
      <c r="Y36" s="62"/>
      <c r="Z36" s="46"/>
      <c r="AA36" s="62"/>
      <c r="AB36" s="46"/>
      <c r="AC36" s="62"/>
      <c r="AD36" s="25"/>
      <c r="AE36" s="24"/>
      <c r="AF36" s="18"/>
      <c r="AG36" s="30"/>
      <c r="AH36" s="43"/>
      <c r="AI36" s="44"/>
      <c r="AJ36" s="18"/>
      <c r="AK36" s="36"/>
    </row>
    <row r="37">
      <c r="A37" s="33">
        <v>17.0</v>
      </c>
      <c r="B37" s="63" t="s">
        <v>79</v>
      </c>
      <c r="C37" s="18" t="s">
        <v>80</v>
      </c>
      <c r="D37" s="64" t="str">
        <f>SUM(E37:S37)+AC37+AG37+AH37+AI37</f>
        <v>82.0</v>
      </c>
      <c r="E37" s="24">
        <v>1.0</v>
      </c>
      <c r="F37" s="25"/>
      <c r="G37" s="24">
        <v>2.5</v>
      </c>
      <c r="H37" s="25"/>
      <c r="I37" s="24"/>
      <c r="J37" s="25"/>
      <c r="K37" s="24"/>
      <c r="L37" s="25"/>
      <c r="M37" s="26"/>
      <c r="N37" s="25"/>
      <c r="O37" s="24"/>
      <c r="P37" s="25"/>
      <c r="Q37" s="24"/>
      <c r="R37" s="25"/>
      <c r="S37" s="24"/>
      <c r="T37" s="25">
        <v>2.5</v>
      </c>
      <c r="U37" s="24">
        <v>0.5</v>
      </c>
      <c r="V37" s="25">
        <v>3.0</v>
      </c>
      <c r="W37" s="24">
        <v>0.0</v>
      </c>
      <c r="X37" s="25">
        <v>0.0</v>
      </c>
      <c r="Y37" s="27">
        <v>0.0</v>
      </c>
      <c r="Z37" s="28">
        <v>0.0</v>
      </c>
      <c r="AA37" s="27">
        <v>3.0</v>
      </c>
      <c r="AB37" s="28">
        <v>0.0</v>
      </c>
      <c r="AC37" s="29" t="str">
        <f t="shared" ref="AC37:AC43" si="19">SUM(T37:AB37)</f>
        <v>9</v>
      </c>
      <c r="AD37" s="25">
        <v>5.0</v>
      </c>
      <c r="AE37" s="24">
        <v>3.5</v>
      </c>
      <c r="AF37" s="25">
        <v>4.0</v>
      </c>
      <c r="AG37" s="30" t="str">
        <f t="shared" ref="AG37:AG43" si="20">SUM(AD37:AF37)</f>
        <v>12.5</v>
      </c>
      <c r="AH37" s="43" t="str">
        <f>'семинары'!D36</f>
        <v>20.0</v>
      </c>
      <c r="AI37" s="44" t="str">
        <f>'семинары'!E36</f>
        <v>37.0</v>
      </c>
      <c r="AJ37" s="18" t="str">
        <f>if(D37&gt;109.9,"отлично",if(D37&gt;74.9,"хорошо",if(D37&gt;60,"удовл","неуд")))</f>
        <v>хорошо</v>
      </c>
      <c r="AK37" s="36" t="str">
        <f>if('семинары'!S36="V",AJ37,"неуд")</f>
        <v>хорошо</v>
      </c>
    </row>
    <row r="38">
      <c r="A38" s="33">
        <v>1.0</v>
      </c>
      <c r="B38" s="18" t="s">
        <v>81</v>
      </c>
      <c r="C38" s="18" t="s">
        <v>82</v>
      </c>
      <c r="D38" s="65" t="str">
        <f t="shared" ref="D38:D43" si="21">SUM(E38:T38)+AC38+AG38+AH38+AI38</f>
        <v>0.0</v>
      </c>
      <c r="E38" s="24"/>
      <c r="F38" s="25"/>
      <c r="G38" s="24"/>
      <c r="H38" s="25"/>
      <c r="I38" s="24"/>
      <c r="J38" s="25"/>
      <c r="K38" s="24"/>
      <c r="L38" s="25"/>
      <c r="M38" s="26"/>
      <c r="N38" s="25"/>
      <c r="O38" s="24"/>
      <c r="P38" s="25"/>
      <c r="Q38" s="24"/>
      <c r="R38" s="25"/>
      <c r="S38" s="24"/>
      <c r="T38" s="25"/>
      <c r="U38" s="24"/>
      <c r="V38" s="25"/>
      <c r="W38" s="24"/>
      <c r="X38" s="25"/>
      <c r="Y38" s="62"/>
      <c r="Z38" s="46"/>
      <c r="AA38" s="62"/>
      <c r="AB38" s="46"/>
      <c r="AC38" s="29" t="str">
        <f t="shared" si="19"/>
        <v>0</v>
      </c>
      <c r="AD38" s="25"/>
      <c r="AE38" s="24"/>
      <c r="AF38" s="25"/>
      <c r="AG38" s="30" t="str">
        <f t="shared" si="20"/>
        <v>0</v>
      </c>
      <c r="AH38" s="43" t="str">
        <f>'семинары'!D37</f>
        <v>0.0</v>
      </c>
      <c r="AI38" s="44" t="str">
        <f>'семинары'!E37</f>
        <v>0.0</v>
      </c>
      <c r="AJ38" s="18"/>
      <c r="AK38" s="36" t="s">
        <v>83</v>
      </c>
    </row>
    <row r="39">
      <c r="A39" s="33">
        <v>2.0</v>
      </c>
      <c r="B39" s="18" t="s">
        <v>84</v>
      </c>
      <c r="C39" s="18" t="s">
        <v>82</v>
      </c>
      <c r="D39" s="65" t="str">
        <f t="shared" si="21"/>
        <v>1.0</v>
      </c>
      <c r="E39" s="66">
        <v>1.0</v>
      </c>
      <c r="F39" s="25"/>
      <c r="G39" s="24"/>
      <c r="H39" s="25"/>
      <c r="I39" s="24"/>
      <c r="J39" s="25"/>
      <c r="K39" s="24"/>
      <c r="L39" s="25"/>
      <c r="M39" s="26"/>
      <c r="N39" s="25"/>
      <c r="O39" s="24"/>
      <c r="P39" s="25"/>
      <c r="Q39" s="24"/>
      <c r="R39" s="25"/>
      <c r="S39" s="24"/>
      <c r="T39" s="25"/>
      <c r="U39" s="24"/>
      <c r="V39" s="25"/>
      <c r="W39" s="24"/>
      <c r="X39" s="25"/>
      <c r="Y39" s="62"/>
      <c r="Z39" s="46"/>
      <c r="AA39" s="62"/>
      <c r="AB39" s="46"/>
      <c r="AC39" s="29" t="str">
        <f t="shared" si="19"/>
        <v>0</v>
      </c>
      <c r="AD39" s="25"/>
      <c r="AE39" s="24"/>
      <c r="AF39" s="25"/>
      <c r="AG39" s="30" t="str">
        <f t="shared" si="20"/>
        <v>0</v>
      </c>
      <c r="AH39" s="43" t="str">
        <f>'семинары'!D38</f>
        <v>0.0</v>
      </c>
      <c r="AI39" s="44" t="str">
        <f>'семинары'!E38</f>
        <v>0.0</v>
      </c>
      <c r="AJ39" s="18" t="s">
        <v>39</v>
      </c>
      <c r="AK39" s="36" t="s">
        <v>39</v>
      </c>
    </row>
    <row r="40">
      <c r="A40" s="33">
        <v>3.0</v>
      </c>
      <c r="B40" s="67" t="s">
        <v>85</v>
      </c>
      <c r="C40" s="18" t="s">
        <v>82</v>
      </c>
      <c r="D40" s="65" t="str">
        <f t="shared" si="21"/>
        <v>0.0</v>
      </c>
      <c r="E40" s="24"/>
      <c r="F40" s="25"/>
      <c r="G40" s="24"/>
      <c r="H40" s="25"/>
      <c r="I40" s="24"/>
      <c r="J40" s="25"/>
      <c r="K40" s="24"/>
      <c r="L40" s="25"/>
      <c r="M40" s="26"/>
      <c r="N40" s="25"/>
      <c r="O40" s="24"/>
      <c r="P40" s="25"/>
      <c r="Q40" s="24"/>
      <c r="R40" s="25"/>
      <c r="S40" s="24"/>
      <c r="T40" s="25"/>
      <c r="U40" s="24"/>
      <c r="V40" s="25"/>
      <c r="W40" s="24"/>
      <c r="X40" s="25"/>
      <c r="Y40" s="62"/>
      <c r="Z40" s="46"/>
      <c r="AA40" s="62"/>
      <c r="AB40" s="46"/>
      <c r="AC40" s="29" t="str">
        <f t="shared" si="19"/>
        <v>0</v>
      </c>
      <c r="AD40" s="25"/>
      <c r="AE40" s="24"/>
      <c r="AF40" s="25"/>
      <c r="AG40" s="30" t="str">
        <f t="shared" si="20"/>
        <v>0</v>
      </c>
      <c r="AH40" s="43" t="str">
        <f>'семинары'!D39</f>
        <v>0.0</v>
      </c>
      <c r="AI40" s="44" t="str">
        <f>'семинары'!E39</f>
        <v>0.0</v>
      </c>
      <c r="AJ40" s="18"/>
      <c r="AK40" s="36" t="s">
        <v>83</v>
      </c>
    </row>
    <row r="41">
      <c r="A41" s="33">
        <v>4.0</v>
      </c>
      <c r="B41" s="18" t="s">
        <v>86</v>
      </c>
      <c r="C41" s="18" t="s">
        <v>82</v>
      </c>
      <c r="D41" s="65" t="str">
        <f t="shared" si="21"/>
        <v>-1.0</v>
      </c>
      <c r="E41" s="68">
        <v>-1.0</v>
      </c>
      <c r="F41" s="25"/>
      <c r="G41" s="24"/>
      <c r="H41" s="25"/>
      <c r="I41" s="24"/>
      <c r="J41" s="25"/>
      <c r="K41" s="24"/>
      <c r="L41" s="25"/>
      <c r="M41" s="26"/>
      <c r="N41" s="25"/>
      <c r="O41" s="24"/>
      <c r="P41" s="25"/>
      <c r="Q41" s="24"/>
      <c r="R41" s="25"/>
      <c r="S41" s="24"/>
      <c r="T41" s="25"/>
      <c r="U41" s="24"/>
      <c r="V41" s="25"/>
      <c r="W41" s="24"/>
      <c r="X41" s="25"/>
      <c r="Y41" s="62"/>
      <c r="Z41" s="46"/>
      <c r="AA41" s="62"/>
      <c r="AB41" s="46"/>
      <c r="AC41" s="29" t="str">
        <f t="shared" si="19"/>
        <v>0</v>
      </c>
      <c r="AD41" s="25"/>
      <c r="AE41" s="24"/>
      <c r="AF41" s="25"/>
      <c r="AG41" s="30" t="str">
        <f t="shared" si="20"/>
        <v>0</v>
      </c>
      <c r="AH41" s="43" t="str">
        <f>'семинары'!D40</f>
        <v>0.0</v>
      </c>
      <c r="AI41" s="44" t="str">
        <f>'семинары'!E40</f>
        <v>0.0</v>
      </c>
      <c r="AJ41" s="18" t="s">
        <v>39</v>
      </c>
      <c r="AK41" s="36" t="s">
        <v>39</v>
      </c>
    </row>
    <row r="42">
      <c r="A42" s="33">
        <v>5.0</v>
      </c>
      <c r="B42" s="36" t="s">
        <v>87</v>
      </c>
      <c r="C42" s="18" t="s">
        <v>82</v>
      </c>
      <c r="D42" s="65" t="str">
        <f t="shared" si="21"/>
        <v>3.5</v>
      </c>
      <c r="E42" s="24">
        <v>1.0</v>
      </c>
      <c r="F42" s="25"/>
      <c r="G42" s="24">
        <v>2.5</v>
      </c>
      <c r="H42" s="25"/>
      <c r="I42" s="24"/>
      <c r="J42" s="25"/>
      <c r="K42" s="24"/>
      <c r="L42" s="25"/>
      <c r="M42" s="26"/>
      <c r="N42" s="25"/>
      <c r="O42" s="24"/>
      <c r="P42" s="25"/>
      <c r="Q42" s="24"/>
      <c r="R42" s="25"/>
      <c r="S42" s="24"/>
      <c r="T42" s="25"/>
      <c r="U42" s="24"/>
      <c r="V42" s="25"/>
      <c r="W42" s="24"/>
      <c r="X42" s="25"/>
      <c r="Y42" s="62"/>
      <c r="Z42" s="46"/>
      <c r="AA42" s="62"/>
      <c r="AB42" s="46"/>
      <c r="AC42" s="29" t="str">
        <f t="shared" si="19"/>
        <v>0</v>
      </c>
      <c r="AD42" s="25"/>
      <c r="AE42" s="24"/>
      <c r="AF42" s="25"/>
      <c r="AG42" s="30" t="str">
        <f t="shared" si="20"/>
        <v>0</v>
      </c>
      <c r="AH42" s="43" t="str">
        <f>'семинары'!D41</f>
        <v>0.0</v>
      </c>
      <c r="AI42" s="44" t="str">
        <f>'семинары'!E41</f>
        <v>0.0</v>
      </c>
      <c r="AJ42" s="18" t="s">
        <v>39</v>
      </c>
      <c r="AK42" s="36" t="s">
        <v>39</v>
      </c>
    </row>
    <row r="43">
      <c r="A43" s="33">
        <v>6.0</v>
      </c>
      <c r="B43" s="18" t="s">
        <v>88</v>
      </c>
      <c r="C43" s="18" t="s">
        <v>82</v>
      </c>
      <c r="D43" s="65" t="str">
        <f t="shared" si="21"/>
        <v>0.0</v>
      </c>
      <c r="E43" s="24"/>
      <c r="F43" s="25"/>
      <c r="G43" s="24"/>
      <c r="H43" s="25"/>
      <c r="I43" s="24"/>
      <c r="J43" s="25"/>
      <c r="K43" s="24"/>
      <c r="L43" s="25"/>
      <c r="M43" s="26"/>
      <c r="N43" s="25"/>
      <c r="O43" s="24"/>
      <c r="P43" s="25"/>
      <c r="Q43" s="24"/>
      <c r="R43" s="25"/>
      <c r="S43" s="24"/>
      <c r="T43" s="25"/>
      <c r="U43" s="24"/>
      <c r="V43" s="25"/>
      <c r="W43" s="24"/>
      <c r="X43" s="25"/>
      <c r="Y43" s="62"/>
      <c r="Z43" s="46"/>
      <c r="AA43" s="62"/>
      <c r="AB43" s="46"/>
      <c r="AC43" s="29" t="str">
        <f t="shared" si="19"/>
        <v>0</v>
      </c>
      <c r="AD43" s="25"/>
      <c r="AE43" s="24"/>
      <c r="AF43" s="25"/>
      <c r="AG43" s="30" t="str">
        <f t="shared" si="20"/>
        <v>0</v>
      </c>
      <c r="AH43" s="43" t="str">
        <f>'семинары'!D42</f>
        <v>0.0</v>
      </c>
      <c r="AI43" s="44" t="str">
        <f>'семинары'!E42</f>
        <v>0.0</v>
      </c>
      <c r="AJ43" s="18"/>
      <c r="AK43" s="36" t="s">
        <v>83</v>
      </c>
    </row>
    <row r="44">
      <c r="A44" s="69"/>
      <c r="B44" s="69"/>
      <c r="C44" s="70"/>
      <c r="D44" s="69"/>
      <c r="E44" s="71" t="str">
        <f>SUM(E4:E43)</f>
        <v>31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72"/>
      <c r="AI44" s="72"/>
      <c r="AJ44" s="69"/>
      <c r="AK44" s="69"/>
    </row>
    <row r="45">
      <c r="A45" s="1"/>
      <c r="B45" s="2" t="s">
        <v>0</v>
      </c>
      <c r="C45" s="3" t="s">
        <v>1</v>
      </c>
      <c r="D45" s="3" t="s">
        <v>2</v>
      </c>
      <c r="E45" s="4" t="s">
        <v>3</v>
      </c>
      <c r="F45" s="5" t="s">
        <v>4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3" t="s">
        <v>5</v>
      </c>
      <c r="S45" s="6"/>
      <c r="T45" s="6"/>
      <c r="U45" s="6"/>
      <c r="V45" s="6"/>
      <c r="W45" s="6"/>
      <c r="X45" s="6"/>
      <c r="Y45" s="6"/>
      <c r="Z45" s="6"/>
      <c r="AA45" s="6"/>
      <c r="AB45" s="73" t="s">
        <v>6</v>
      </c>
      <c r="AC45" s="6"/>
      <c r="AD45" s="6"/>
      <c r="AE45" s="7"/>
      <c r="AF45" s="74" t="s">
        <v>89</v>
      </c>
      <c r="AG45" s="75"/>
      <c r="AH45" s="74" t="s">
        <v>90</v>
      </c>
      <c r="AI45" s="75"/>
      <c r="AJ45" s="76" t="s">
        <v>91</v>
      </c>
      <c r="AK45" s="10" t="s">
        <v>10</v>
      </c>
    </row>
    <row r="46">
      <c r="A46" s="11"/>
      <c r="B46" s="12"/>
      <c r="C46" s="12"/>
      <c r="D46" s="12"/>
      <c r="E46" s="12"/>
      <c r="F46" s="13" t="s">
        <v>92</v>
      </c>
      <c r="G46" s="14" t="s">
        <v>93</v>
      </c>
      <c r="H46" s="13" t="s">
        <v>94</v>
      </c>
      <c r="I46" s="14" t="s">
        <v>95</v>
      </c>
      <c r="J46" s="13" t="s">
        <v>96</v>
      </c>
      <c r="K46" s="77" t="s">
        <v>97</v>
      </c>
      <c r="L46" s="13" t="s">
        <v>98</v>
      </c>
      <c r="M46" s="77" t="s">
        <v>99</v>
      </c>
      <c r="N46" s="13" t="s">
        <v>100</v>
      </c>
      <c r="O46" s="19" t="s">
        <v>101</v>
      </c>
      <c r="P46" s="18" t="s">
        <v>102</v>
      </c>
      <c r="Q46" s="19" t="s">
        <v>24</v>
      </c>
      <c r="R46" s="18" t="s">
        <v>25</v>
      </c>
      <c r="S46" s="19" t="s">
        <v>26</v>
      </c>
      <c r="T46" s="18" t="s">
        <v>27</v>
      </c>
      <c r="U46" s="19" t="s">
        <v>28</v>
      </c>
      <c r="V46" s="18" t="s">
        <v>29</v>
      </c>
      <c r="W46" s="20" t="s">
        <v>30</v>
      </c>
      <c r="X46" s="18" t="s">
        <v>31</v>
      </c>
      <c r="Y46" s="20" t="s">
        <v>32</v>
      </c>
      <c r="Z46" s="18" t="s">
        <v>33</v>
      </c>
      <c r="AA46" s="20" t="s">
        <v>34</v>
      </c>
      <c r="AB46" s="18" t="s">
        <v>25</v>
      </c>
      <c r="AC46" s="19" t="s">
        <v>35</v>
      </c>
      <c r="AD46" s="18" t="s">
        <v>36</v>
      </c>
      <c r="AE46" s="21" t="s">
        <v>34</v>
      </c>
      <c r="AF46" s="78"/>
      <c r="AG46" s="12"/>
      <c r="AH46" s="78"/>
      <c r="AI46" s="12"/>
      <c r="AJ46" s="12"/>
      <c r="AK46" s="11"/>
    </row>
    <row r="47">
      <c r="A47" s="22"/>
      <c r="B47" s="18" t="s">
        <v>37</v>
      </c>
      <c r="C47" s="18" t="s">
        <v>38</v>
      </c>
      <c r="D47" s="23" t="str">
        <f t="shared" ref="D47:D58" si="22">SUM(E47:Q47)+AA47+AE47+AF47+AH47</f>
        <v>140.0</v>
      </c>
      <c r="E47" s="24">
        <v>2.0</v>
      </c>
      <c r="F47" s="25">
        <v>2.0</v>
      </c>
      <c r="G47" s="24">
        <v>3.0</v>
      </c>
      <c r="H47" s="25">
        <v>1.0</v>
      </c>
      <c r="I47" s="24">
        <v>2.0</v>
      </c>
      <c r="J47" s="25">
        <v>1.0</v>
      </c>
      <c r="K47" s="24">
        <v>0.0</v>
      </c>
      <c r="L47" s="25">
        <v>0.0</v>
      </c>
      <c r="M47" s="24">
        <v>1.0</v>
      </c>
      <c r="N47" s="25">
        <v>0.0</v>
      </c>
      <c r="O47" s="24">
        <v>2.0</v>
      </c>
      <c r="P47" s="25">
        <v>1.0</v>
      </c>
      <c r="Q47" s="24">
        <v>0.0</v>
      </c>
      <c r="R47" s="25">
        <v>10.0</v>
      </c>
      <c r="S47" s="24">
        <v>2.0</v>
      </c>
      <c r="T47" s="25">
        <v>2.0</v>
      </c>
      <c r="U47" s="24">
        <v>3.0</v>
      </c>
      <c r="V47" s="25">
        <v>3.0</v>
      </c>
      <c r="W47" s="27">
        <v>2.0</v>
      </c>
      <c r="X47" s="28">
        <v>2.0</v>
      </c>
      <c r="Y47" s="27">
        <v>3.0</v>
      </c>
      <c r="Z47" s="28">
        <v>3.0</v>
      </c>
      <c r="AA47" s="79" t="str">
        <f t="shared" ref="AA47:AA79" si="23">SUM(R47:Z47)</f>
        <v>30</v>
      </c>
      <c r="AB47" s="25">
        <v>16.0</v>
      </c>
      <c r="AC47" s="24">
        <v>18.0</v>
      </c>
      <c r="AD47" s="25">
        <v>11.0</v>
      </c>
      <c r="AE47" s="30" t="str">
        <f t="shared" ref="AE47:AE78" si="24">sum(AB47:AD47)
</f>
        <v>45</v>
      </c>
      <c r="AF47" s="80" t="str">
        <f>'семинары'!D49</f>
        <v>20.0</v>
      </c>
      <c r="AG47" s="12"/>
      <c r="AH47" s="80" t="str">
        <f>'семинары'!E49</f>
        <v>30.0</v>
      </c>
      <c r="AI47" s="12"/>
      <c r="AJ47" s="18" t="str">
        <f t="shared" ref="AJ47:AJ79" si="25">if(D47&gt;=105,"отлично",if(D47&gt;69.9,"хорошо",if(D47&gt;60,"удовл","неуд")))</f>
        <v>отлично</v>
      </c>
      <c r="AK47" s="36" t="s">
        <v>39</v>
      </c>
    </row>
    <row r="48">
      <c r="A48" s="81">
        <v>1.0</v>
      </c>
      <c r="B48" s="63" t="s">
        <v>103</v>
      </c>
      <c r="C48" s="82">
        <v>420.0</v>
      </c>
      <c r="D48" s="37" t="str">
        <f t="shared" si="22"/>
        <v>96.0</v>
      </c>
      <c r="E48" s="83">
        <v>2.0</v>
      </c>
      <c r="F48" s="81">
        <v>2.0</v>
      </c>
      <c r="G48" s="83">
        <v>3.0</v>
      </c>
      <c r="H48" s="81">
        <v>1.0</v>
      </c>
      <c r="I48" s="83"/>
      <c r="J48" s="81">
        <v>1.0</v>
      </c>
      <c r="K48" s="84"/>
      <c r="L48" s="85"/>
      <c r="M48" s="86">
        <v>3.0</v>
      </c>
      <c r="N48" s="85"/>
      <c r="O48" s="86">
        <v>1.5</v>
      </c>
      <c r="P48" s="81">
        <v>1.0</v>
      </c>
      <c r="Q48" s="83"/>
      <c r="R48" s="81">
        <v>8.0</v>
      </c>
      <c r="S48" s="83">
        <v>0.0</v>
      </c>
      <c r="T48" s="81">
        <v>0.0</v>
      </c>
      <c r="U48" s="83">
        <v>0.0</v>
      </c>
      <c r="V48" s="81">
        <v>0.0</v>
      </c>
      <c r="W48" s="83">
        <v>0.0</v>
      </c>
      <c r="X48" s="81">
        <v>0.0</v>
      </c>
      <c r="Y48" s="83">
        <v>2.0</v>
      </c>
      <c r="Z48" s="81">
        <v>1.0</v>
      </c>
      <c r="AA48" s="79" t="str">
        <f t="shared" si="23"/>
        <v>11</v>
      </c>
      <c r="AB48" s="87">
        <v>8.5</v>
      </c>
      <c r="AC48" s="88">
        <v>2.0</v>
      </c>
      <c r="AD48" s="87">
        <v>4.0</v>
      </c>
      <c r="AE48" s="30" t="str">
        <f t="shared" si="24"/>
        <v>14.5</v>
      </c>
      <c r="AF48" s="80" t="str">
        <f>'семинары'!D50</f>
        <v>23.0</v>
      </c>
      <c r="AG48" s="12"/>
      <c r="AH48" s="80" t="str">
        <f>'семинары'!E50</f>
        <v>33.0</v>
      </c>
      <c r="AI48" s="12"/>
      <c r="AJ48" s="18" t="str">
        <f t="shared" si="25"/>
        <v>хорошо</v>
      </c>
      <c r="AK48" s="36" t="str">
        <f>if('семинары'!Q50="V",AJ48,"неуд")</f>
        <v>хорошо</v>
      </c>
    </row>
    <row r="49">
      <c r="A49" s="81">
        <v>2.0</v>
      </c>
      <c r="B49" s="89" t="s">
        <v>104</v>
      </c>
      <c r="C49" s="82">
        <v>420.0</v>
      </c>
      <c r="D49" s="41" t="str">
        <f t="shared" si="22"/>
        <v>61.3</v>
      </c>
      <c r="E49" s="83">
        <v>2.0</v>
      </c>
      <c r="F49" s="85"/>
      <c r="G49" s="83">
        <v>3.0</v>
      </c>
      <c r="H49" s="81">
        <v>1.0</v>
      </c>
      <c r="I49" s="84"/>
      <c r="J49" s="81">
        <v>1.0</v>
      </c>
      <c r="K49" s="84"/>
      <c r="L49" s="85"/>
      <c r="M49" s="90"/>
      <c r="N49" s="85"/>
      <c r="O49" s="90"/>
      <c r="P49" s="85"/>
      <c r="Q49" s="84"/>
      <c r="R49" s="81">
        <v>5.0</v>
      </c>
      <c r="S49" s="83">
        <v>1.0</v>
      </c>
      <c r="T49" s="81">
        <v>0.0</v>
      </c>
      <c r="U49" s="83">
        <v>0.0</v>
      </c>
      <c r="V49" s="81">
        <v>0.0</v>
      </c>
      <c r="W49" s="83">
        <v>0.0</v>
      </c>
      <c r="X49" s="81">
        <v>1.0</v>
      </c>
      <c r="Y49" s="83">
        <v>3.0</v>
      </c>
      <c r="Z49" s="81">
        <v>1.0</v>
      </c>
      <c r="AA49" s="79" t="str">
        <f t="shared" si="23"/>
        <v>11</v>
      </c>
      <c r="AB49" s="87">
        <v>11.0</v>
      </c>
      <c r="AC49" s="88">
        <v>5.0</v>
      </c>
      <c r="AD49" s="87">
        <v>6.0</v>
      </c>
      <c r="AE49" s="30" t="str">
        <f t="shared" si="24"/>
        <v>22</v>
      </c>
      <c r="AF49" s="80" t="str">
        <f>'семинары'!D51</f>
        <v>20.0</v>
      </c>
      <c r="AG49" s="12"/>
      <c r="AH49" s="80" t="str">
        <f>'семинары'!E51</f>
        <v>1.3</v>
      </c>
      <c r="AI49" s="12"/>
      <c r="AJ49" s="18" t="str">
        <f t="shared" si="25"/>
        <v>удовл</v>
      </c>
      <c r="AK49" s="36" t="str">
        <f>if('семинары'!Q51="V",AJ49,"неуд")</f>
        <v>удовл</v>
      </c>
    </row>
    <row r="50">
      <c r="A50" s="81">
        <v>3.0</v>
      </c>
      <c r="B50" s="89" t="s">
        <v>105</v>
      </c>
      <c r="C50" s="82">
        <v>420.0</v>
      </c>
      <c r="D50" s="23" t="str">
        <f t="shared" si="22"/>
        <v>111.5</v>
      </c>
      <c r="E50" s="83">
        <v>2.0</v>
      </c>
      <c r="F50" s="85"/>
      <c r="G50" s="84"/>
      <c r="H50" s="81">
        <v>3.5</v>
      </c>
      <c r="I50" s="84"/>
      <c r="J50" s="81">
        <v>2.0</v>
      </c>
      <c r="K50" s="84"/>
      <c r="L50" s="85"/>
      <c r="M50" s="86">
        <v>3.0</v>
      </c>
      <c r="N50" s="85"/>
      <c r="O50" s="86">
        <v>3.0</v>
      </c>
      <c r="P50" s="85"/>
      <c r="Q50" s="84"/>
      <c r="R50" s="81">
        <v>9.0</v>
      </c>
      <c r="S50" s="83">
        <v>1.0</v>
      </c>
      <c r="T50" s="81">
        <v>2.0</v>
      </c>
      <c r="U50" s="83">
        <v>4.0</v>
      </c>
      <c r="V50" s="81">
        <v>3.0</v>
      </c>
      <c r="W50" s="83">
        <v>3.0</v>
      </c>
      <c r="X50" s="81">
        <v>2.0</v>
      </c>
      <c r="Y50" s="83">
        <v>3.0</v>
      </c>
      <c r="Z50" s="91">
        <v>3.0</v>
      </c>
      <c r="AA50" s="79" t="str">
        <f t="shared" si="23"/>
        <v>30</v>
      </c>
      <c r="AB50" s="92">
        <v>14.0</v>
      </c>
      <c r="AC50" s="93" t="s">
        <v>41</v>
      </c>
      <c r="AD50" s="92">
        <v>4.0</v>
      </c>
      <c r="AE50" s="30" t="str">
        <f t="shared" si="24"/>
        <v>18</v>
      </c>
      <c r="AF50" s="80" t="str">
        <f>'семинары'!D52</f>
        <v>20.0</v>
      </c>
      <c r="AG50" s="12"/>
      <c r="AH50" s="80" t="str">
        <f>'семинары'!E52</f>
        <v>30.0</v>
      </c>
      <c r="AI50" s="12"/>
      <c r="AJ50" s="18" t="str">
        <f t="shared" si="25"/>
        <v>отлично</v>
      </c>
      <c r="AK50" s="36" t="str">
        <f>if('семинары'!Q52="V",AJ50,"неуд")</f>
        <v>отлично</v>
      </c>
    </row>
    <row r="51">
      <c r="A51" s="81">
        <v>4.0</v>
      </c>
      <c r="B51" s="89" t="s">
        <v>106</v>
      </c>
      <c r="C51" s="82">
        <v>420.0</v>
      </c>
      <c r="D51" s="23" t="str">
        <f t="shared" si="22"/>
        <v>111.5</v>
      </c>
      <c r="E51" s="83">
        <v>2.0</v>
      </c>
      <c r="F51" s="81">
        <v>3.0</v>
      </c>
      <c r="G51" s="83">
        <v>3.0</v>
      </c>
      <c r="H51" s="81">
        <v>3.5</v>
      </c>
      <c r="I51" s="83">
        <v>2.0</v>
      </c>
      <c r="J51" s="81">
        <v>2.0</v>
      </c>
      <c r="K51" s="84"/>
      <c r="L51" s="85"/>
      <c r="M51" s="86">
        <v>3.0</v>
      </c>
      <c r="N51" s="85"/>
      <c r="O51" s="86">
        <v>3.0</v>
      </c>
      <c r="P51" s="81">
        <v>2.0</v>
      </c>
      <c r="Q51" s="83"/>
      <c r="R51" s="81">
        <v>8.0</v>
      </c>
      <c r="S51" s="83">
        <v>1.5</v>
      </c>
      <c r="T51" s="81">
        <v>2.0</v>
      </c>
      <c r="U51" s="83">
        <v>3.5</v>
      </c>
      <c r="V51" s="81">
        <v>3.0</v>
      </c>
      <c r="W51" s="83">
        <v>2.0</v>
      </c>
      <c r="X51" s="81">
        <v>1.0</v>
      </c>
      <c r="Y51" s="83">
        <v>3.0</v>
      </c>
      <c r="Z51" s="81">
        <v>3.0</v>
      </c>
      <c r="AA51" s="79" t="str">
        <f t="shared" si="23"/>
        <v>27</v>
      </c>
      <c r="AB51" s="87">
        <v>0.0</v>
      </c>
      <c r="AC51" s="88">
        <v>0.0</v>
      </c>
      <c r="AD51" s="87">
        <v>0.0</v>
      </c>
      <c r="AE51" s="30" t="str">
        <f t="shared" si="24"/>
        <v>0</v>
      </c>
      <c r="AF51" s="80" t="str">
        <f>'семинары'!D53</f>
        <v>28.0</v>
      </c>
      <c r="AG51" s="12"/>
      <c r="AH51" s="80" t="str">
        <f>'семинары'!E53</f>
        <v>33.0</v>
      </c>
      <c r="AI51" s="12"/>
      <c r="AJ51" s="18" t="str">
        <f t="shared" si="25"/>
        <v>отлично</v>
      </c>
      <c r="AK51" s="36" t="str">
        <f>if('семинары'!Q53="V",AJ51,"неуд")</f>
        <v>отлично</v>
      </c>
    </row>
    <row r="52">
      <c r="A52" s="81">
        <v>5.0</v>
      </c>
      <c r="B52" s="89" t="s">
        <v>107</v>
      </c>
      <c r="C52" s="82">
        <v>420.0</v>
      </c>
      <c r="D52" s="37" t="str">
        <f t="shared" si="22"/>
        <v>73.5</v>
      </c>
      <c r="E52" s="83">
        <v>2.0</v>
      </c>
      <c r="F52" s="85"/>
      <c r="G52" s="83">
        <v>3.0</v>
      </c>
      <c r="H52" s="81">
        <v>1.0</v>
      </c>
      <c r="I52" s="83">
        <v>1.5</v>
      </c>
      <c r="J52" s="81">
        <v>1.0</v>
      </c>
      <c r="K52" s="84"/>
      <c r="L52" s="85"/>
      <c r="M52" s="90"/>
      <c r="N52" s="85"/>
      <c r="O52" s="90"/>
      <c r="P52" s="85"/>
      <c r="Q52" s="84"/>
      <c r="R52" s="81">
        <v>4.0</v>
      </c>
      <c r="S52" s="83">
        <v>1.0</v>
      </c>
      <c r="T52" s="81">
        <v>2.0</v>
      </c>
      <c r="U52" s="83">
        <v>0.0</v>
      </c>
      <c r="V52" s="81">
        <v>0.0</v>
      </c>
      <c r="W52" s="83">
        <v>0.0</v>
      </c>
      <c r="X52" s="81">
        <v>1.0</v>
      </c>
      <c r="Y52" s="83">
        <v>2.0</v>
      </c>
      <c r="Z52" s="81">
        <v>3.0</v>
      </c>
      <c r="AA52" s="79" t="str">
        <f t="shared" si="23"/>
        <v>13</v>
      </c>
      <c r="AB52" s="87">
        <v>0.0</v>
      </c>
      <c r="AC52" s="88">
        <v>0.0</v>
      </c>
      <c r="AD52" s="87">
        <v>0.0</v>
      </c>
      <c r="AE52" s="30" t="str">
        <f t="shared" si="24"/>
        <v>0</v>
      </c>
      <c r="AF52" s="80" t="str">
        <f>'семинары'!D54</f>
        <v>23.0</v>
      </c>
      <c r="AG52" s="12"/>
      <c r="AH52" s="80" t="str">
        <f>'семинары'!E54</f>
        <v>29.0</v>
      </c>
      <c r="AI52" s="12"/>
      <c r="AJ52" s="18" t="str">
        <f t="shared" si="25"/>
        <v>хорошо</v>
      </c>
      <c r="AK52" s="36" t="str">
        <f>if('семинары'!Q54="V",AJ52,"неуд")</f>
        <v>хорошо</v>
      </c>
    </row>
    <row r="53">
      <c r="A53" s="81">
        <v>6.0</v>
      </c>
      <c r="B53" s="63" t="s">
        <v>108</v>
      </c>
      <c r="C53" s="82">
        <v>420.0</v>
      </c>
      <c r="D53" s="37" t="str">
        <f t="shared" si="22"/>
        <v>75.5</v>
      </c>
      <c r="E53" s="83">
        <v>2.0</v>
      </c>
      <c r="F53" s="81">
        <v>3.0</v>
      </c>
      <c r="G53" s="83">
        <v>3.0</v>
      </c>
      <c r="H53" s="81">
        <v>1.0</v>
      </c>
      <c r="I53" s="83">
        <v>1.5</v>
      </c>
      <c r="J53" s="81">
        <v>1.0</v>
      </c>
      <c r="K53" s="84"/>
      <c r="L53" s="85"/>
      <c r="M53" s="86">
        <v>2.5</v>
      </c>
      <c r="N53" s="85"/>
      <c r="O53" s="86">
        <v>1.5</v>
      </c>
      <c r="P53" s="85"/>
      <c r="Q53" s="84"/>
      <c r="R53" s="81">
        <v>9.0</v>
      </c>
      <c r="S53" s="83">
        <v>0.0</v>
      </c>
      <c r="T53" s="81">
        <v>0.0</v>
      </c>
      <c r="U53" s="83">
        <v>0.0</v>
      </c>
      <c r="V53" s="81">
        <v>0.0</v>
      </c>
      <c r="W53" s="83">
        <v>0.5</v>
      </c>
      <c r="X53" s="81">
        <v>1.0</v>
      </c>
      <c r="Y53" s="83">
        <v>1.0</v>
      </c>
      <c r="Z53" s="91">
        <v>1.0</v>
      </c>
      <c r="AA53" s="79" t="str">
        <f t="shared" si="23"/>
        <v>12.5</v>
      </c>
      <c r="AB53" s="87">
        <v>0.0</v>
      </c>
      <c r="AC53" s="88">
        <v>0.0</v>
      </c>
      <c r="AD53" s="87">
        <v>0.0</v>
      </c>
      <c r="AE53" s="30" t="str">
        <f t="shared" si="24"/>
        <v>0</v>
      </c>
      <c r="AF53" s="80" t="str">
        <f>'семинары'!D55</f>
        <v>20.0</v>
      </c>
      <c r="AG53" s="12"/>
      <c r="AH53" s="80" t="str">
        <f>'семинары'!E55</f>
        <v>27.5</v>
      </c>
      <c r="AI53" s="12"/>
      <c r="AJ53" s="18" t="str">
        <f t="shared" si="25"/>
        <v>хорошо</v>
      </c>
      <c r="AK53" s="36" t="str">
        <f>if('семинары'!Q55="V",AJ53,"неуд")</f>
        <v>хорошо</v>
      </c>
    </row>
    <row r="54">
      <c r="A54" s="81">
        <v>7.0</v>
      </c>
      <c r="B54" s="63" t="s">
        <v>109</v>
      </c>
      <c r="C54" s="82">
        <v>420.0</v>
      </c>
      <c r="D54" s="37" t="str">
        <f t="shared" si="22"/>
        <v>84.5</v>
      </c>
      <c r="E54" s="83">
        <v>2.0</v>
      </c>
      <c r="F54" s="81">
        <v>2.0</v>
      </c>
      <c r="G54" s="84"/>
      <c r="H54" s="81">
        <v>1.0</v>
      </c>
      <c r="I54" s="83">
        <v>2.0</v>
      </c>
      <c r="J54" s="81">
        <v>1.0</v>
      </c>
      <c r="K54" s="84"/>
      <c r="L54" s="85"/>
      <c r="M54" s="86">
        <v>2.5</v>
      </c>
      <c r="N54" s="85"/>
      <c r="O54" s="86">
        <v>1.0</v>
      </c>
      <c r="P54" s="85"/>
      <c r="Q54" s="84"/>
      <c r="R54" s="81">
        <v>5.5</v>
      </c>
      <c r="S54" s="83">
        <v>1.0</v>
      </c>
      <c r="T54" s="81">
        <v>2.0</v>
      </c>
      <c r="U54" s="83">
        <v>0.0</v>
      </c>
      <c r="V54" s="81">
        <v>0.0</v>
      </c>
      <c r="W54" s="83">
        <v>1.5</v>
      </c>
      <c r="X54" s="81">
        <v>1.0</v>
      </c>
      <c r="Y54" s="83">
        <v>3.0</v>
      </c>
      <c r="Z54" s="91">
        <v>3.0</v>
      </c>
      <c r="AA54" s="79" t="str">
        <f t="shared" si="23"/>
        <v>17</v>
      </c>
      <c r="AB54" s="87">
        <v>0.0</v>
      </c>
      <c r="AC54" s="88">
        <v>0.0</v>
      </c>
      <c r="AD54" s="87">
        <v>0.0</v>
      </c>
      <c r="AE54" s="30" t="str">
        <f t="shared" si="24"/>
        <v>0</v>
      </c>
      <c r="AF54" s="80" t="str">
        <f>'семинары'!D56</f>
        <v>24.0</v>
      </c>
      <c r="AG54" s="12"/>
      <c r="AH54" s="80" t="str">
        <f>'семинары'!E56</f>
        <v>32.0</v>
      </c>
      <c r="AI54" s="12"/>
      <c r="AJ54" s="18" t="str">
        <f t="shared" si="25"/>
        <v>хорошо</v>
      </c>
      <c r="AK54" s="36" t="str">
        <f>if('семинары'!Q56="V",AJ54,"неуд")</f>
        <v>хорошо</v>
      </c>
    </row>
    <row r="55">
      <c r="A55" s="81" t="s">
        <v>110</v>
      </c>
      <c r="B55" s="63" t="s">
        <v>111</v>
      </c>
      <c r="C55" s="82">
        <v>420.0</v>
      </c>
      <c r="D55" s="37" t="str">
        <f t="shared" si="22"/>
        <v>102.0</v>
      </c>
      <c r="E55" s="83">
        <v>2.0</v>
      </c>
      <c r="F55" s="81">
        <v>2.0</v>
      </c>
      <c r="G55" s="83">
        <v>3.0</v>
      </c>
      <c r="H55" s="81">
        <v>1.0</v>
      </c>
      <c r="I55" s="84"/>
      <c r="J55" s="81">
        <v>1.0</v>
      </c>
      <c r="K55" s="84"/>
      <c r="L55" s="85"/>
      <c r="M55" s="86">
        <v>2.5</v>
      </c>
      <c r="N55" s="85"/>
      <c r="O55" s="86">
        <v>2.0</v>
      </c>
      <c r="P55" s="81">
        <v>1.0</v>
      </c>
      <c r="Q55" s="83"/>
      <c r="R55" s="81">
        <v>5.0</v>
      </c>
      <c r="S55" s="83">
        <v>1.0</v>
      </c>
      <c r="T55" s="81">
        <v>0.0</v>
      </c>
      <c r="U55" s="83">
        <v>0.0</v>
      </c>
      <c r="V55" s="81">
        <v>0.0</v>
      </c>
      <c r="W55" s="83">
        <v>0.0</v>
      </c>
      <c r="X55" s="81">
        <v>1.0</v>
      </c>
      <c r="Y55" s="83">
        <v>3.0</v>
      </c>
      <c r="Z55" s="94">
        <v>3.0</v>
      </c>
      <c r="AA55" s="79" t="str">
        <f t="shared" si="23"/>
        <v>13</v>
      </c>
      <c r="AB55" s="95">
        <v>6.5</v>
      </c>
      <c r="AC55" s="96">
        <v>9.0</v>
      </c>
      <c r="AD55" s="95">
        <v>6.0</v>
      </c>
      <c r="AE55" s="30" t="str">
        <f t="shared" si="24"/>
        <v>21.5</v>
      </c>
      <c r="AF55" s="80" t="str">
        <f>'семинары'!D57</f>
        <v>23.0</v>
      </c>
      <c r="AG55" s="12"/>
      <c r="AH55" s="80" t="str">
        <f>'семинары'!E57</f>
        <v>30.0</v>
      </c>
      <c r="AI55" s="12"/>
      <c r="AJ55" s="18" t="str">
        <f t="shared" si="25"/>
        <v>хорошо</v>
      </c>
      <c r="AK55" s="36" t="str">
        <f>if('семинары'!Q57="V",AJ55,"неуд")</f>
        <v>хорошо</v>
      </c>
    </row>
    <row r="56">
      <c r="A56" s="81">
        <v>9.0</v>
      </c>
      <c r="B56" s="63" t="s">
        <v>112</v>
      </c>
      <c r="C56" s="82">
        <v>420.0</v>
      </c>
      <c r="D56" s="37" t="str">
        <f t="shared" si="22"/>
        <v>79.3</v>
      </c>
      <c r="E56" s="83">
        <v>2.0</v>
      </c>
      <c r="F56" s="81">
        <v>2.0</v>
      </c>
      <c r="G56" s="84"/>
      <c r="H56" s="85"/>
      <c r="I56" s="84"/>
      <c r="J56" s="85"/>
      <c r="K56" s="84"/>
      <c r="L56" s="85"/>
      <c r="M56" s="90"/>
      <c r="N56" s="85"/>
      <c r="O56" s="90"/>
      <c r="P56" s="85"/>
      <c r="Q56" s="84"/>
      <c r="R56" s="81">
        <v>4.0</v>
      </c>
      <c r="S56" s="83">
        <v>1.0</v>
      </c>
      <c r="T56" s="81">
        <v>2.5</v>
      </c>
      <c r="U56" s="83">
        <v>1.0</v>
      </c>
      <c r="V56" s="81">
        <v>3.0</v>
      </c>
      <c r="W56" s="83">
        <v>0.0</v>
      </c>
      <c r="X56" s="81">
        <v>1.0</v>
      </c>
      <c r="Y56" s="83">
        <v>3.0</v>
      </c>
      <c r="Z56" s="94">
        <v>0.0</v>
      </c>
      <c r="AA56" s="79" t="str">
        <f t="shared" si="23"/>
        <v>15.5</v>
      </c>
      <c r="AB56" s="95">
        <v>8.0</v>
      </c>
      <c r="AC56" s="96">
        <v>3.0</v>
      </c>
      <c r="AD56" s="95">
        <v>9.0</v>
      </c>
      <c r="AE56" s="30" t="str">
        <f t="shared" si="24"/>
        <v>20</v>
      </c>
      <c r="AF56" s="80" t="str">
        <f>'семинары'!D58</f>
        <v>18.3</v>
      </c>
      <c r="AG56" s="12"/>
      <c r="AH56" s="80" t="str">
        <f>'семинары'!E58</f>
        <v>21.5</v>
      </c>
      <c r="AI56" s="12"/>
      <c r="AJ56" s="18" t="str">
        <f t="shared" si="25"/>
        <v>хорошо</v>
      </c>
      <c r="AK56" s="36" t="str">
        <f>if('семинары'!Q58="V",AJ56,"неуд")</f>
        <v>хорошо</v>
      </c>
    </row>
    <row r="57">
      <c r="A57" s="81">
        <v>10.0</v>
      </c>
      <c r="B57" s="63" t="s">
        <v>113</v>
      </c>
      <c r="C57" s="82">
        <v>420.0</v>
      </c>
      <c r="D57" s="37" t="str">
        <f t="shared" si="22"/>
        <v>72.5</v>
      </c>
      <c r="E57" s="83">
        <v>2.0</v>
      </c>
      <c r="F57" s="85"/>
      <c r="G57" s="83">
        <v>3.0</v>
      </c>
      <c r="H57" s="81">
        <v>1.0</v>
      </c>
      <c r="I57" s="84"/>
      <c r="J57" s="85"/>
      <c r="K57" s="84"/>
      <c r="L57" s="85"/>
      <c r="M57" s="86">
        <v>1.0</v>
      </c>
      <c r="N57" s="85"/>
      <c r="O57" s="90"/>
      <c r="P57" s="85"/>
      <c r="Q57" s="84"/>
      <c r="R57" s="81">
        <v>4.0</v>
      </c>
      <c r="S57" s="83">
        <v>0.5</v>
      </c>
      <c r="T57" s="81">
        <v>1.5</v>
      </c>
      <c r="U57" s="83">
        <v>3.0</v>
      </c>
      <c r="V57" s="81">
        <v>2.5</v>
      </c>
      <c r="W57" s="83">
        <v>1.0</v>
      </c>
      <c r="X57" s="81">
        <v>2.0</v>
      </c>
      <c r="Y57" s="83">
        <v>1.0</v>
      </c>
      <c r="Z57" s="91">
        <v>0.0</v>
      </c>
      <c r="AA57" s="79" t="str">
        <f t="shared" si="23"/>
        <v>15.5</v>
      </c>
      <c r="AB57" s="92">
        <v>0.0</v>
      </c>
      <c r="AC57" s="93">
        <v>0.0</v>
      </c>
      <c r="AD57" s="92">
        <v>0.0</v>
      </c>
      <c r="AE57" s="30" t="str">
        <f t="shared" si="24"/>
        <v>0</v>
      </c>
      <c r="AF57" s="80" t="str">
        <f>'семинары'!D59</f>
        <v>20.0</v>
      </c>
      <c r="AG57" s="12"/>
      <c r="AH57" s="80" t="str">
        <f>'семинары'!E59</f>
        <v>30.0</v>
      </c>
      <c r="AI57" s="12"/>
      <c r="AJ57" s="18" t="str">
        <f t="shared" si="25"/>
        <v>хорошо</v>
      </c>
      <c r="AK57" s="36" t="str">
        <f>if('семинары'!Q59="V",AJ57,"неуд")</f>
        <v>хорошо</v>
      </c>
    </row>
    <row r="58">
      <c r="A58" s="81">
        <v>11.0</v>
      </c>
      <c r="B58" s="63" t="s">
        <v>114</v>
      </c>
      <c r="C58" s="82">
        <v>420.0</v>
      </c>
      <c r="D58" s="37" t="str">
        <f t="shared" si="22"/>
        <v>76.0</v>
      </c>
      <c r="E58" s="83">
        <v>2.0</v>
      </c>
      <c r="F58" s="81">
        <v>2.0</v>
      </c>
      <c r="G58" s="83">
        <v>1.0</v>
      </c>
      <c r="H58" s="81">
        <v>1.0</v>
      </c>
      <c r="I58" s="83">
        <v>2.0</v>
      </c>
      <c r="J58" s="81">
        <v>1.0</v>
      </c>
      <c r="K58" s="84"/>
      <c r="L58" s="85"/>
      <c r="M58" s="86">
        <v>3.0</v>
      </c>
      <c r="N58" s="85"/>
      <c r="O58" s="86">
        <v>1.0</v>
      </c>
      <c r="P58" s="81">
        <v>2.0</v>
      </c>
      <c r="Q58" s="83">
        <v>5.0</v>
      </c>
      <c r="R58" s="81">
        <v>3.0</v>
      </c>
      <c r="S58" s="83">
        <v>0.0</v>
      </c>
      <c r="T58" s="81">
        <v>1.0</v>
      </c>
      <c r="U58" s="83">
        <v>0.0</v>
      </c>
      <c r="V58" s="81">
        <v>0.0</v>
      </c>
      <c r="W58" s="83">
        <v>0.0</v>
      </c>
      <c r="X58" s="81">
        <v>0.0</v>
      </c>
      <c r="Y58" s="83">
        <v>1.0</v>
      </c>
      <c r="Z58" s="94">
        <v>1.0</v>
      </c>
      <c r="AA58" s="79" t="str">
        <f t="shared" si="23"/>
        <v>6</v>
      </c>
      <c r="AB58" s="95">
        <v>12.0</v>
      </c>
      <c r="AC58" s="96">
        <v>4.0</v>
      </c>
      <c r="AD58" s="95">
        <v>5.0</v>
      </c>
      <c r="AE58" s="30" t="str">
        <f t="shared" si="24"/>
        <v>21</v>
      </c>
      <c r="AF58" s="80" t="str">
        <f>'семинары'!D60</f>
        <v>20.3</v>
      </c>
      <c r="AG58" s="12"/>
      <c r="AH58" s="80" t="str">
        <f>'семинары'!E60</f>
        <v>8.8</v>
      </c>
      <c r="AI58" s="12"/>
      <c r="AJ58" s="18" t="str">
        <f t="shared" si="25"/>
        <v>хорошо</v>
      </c>
      <c r="AK58" s="36" t="str">
        <f>if('семинары'!Q60="V",AJ58,"неуд")</f>
        <v>хорошо</v>
      </c>
    </row>
    <row r="59">
      <c r="A59" s="81">
        <v>12.0</v>
      </c>
      <c r="B59" s="63" t="s">
        <v>115</v>
      </c>
      <c r="C59" s="82">
        <v>420.0</v>
      </c>
      <c r="D59" s="23" t="s">
        <v>116</v>
      </c>
      <c r="E59" s="83">
        <v>2.0</v>
      </c>
      <c r="F59" s="81">
        <v>2.0</v>
      </c>
      <c r="G59" s="83">
        <v>3.0</v>
      </c>
      <c r="H59" s="81">
        <v>1.0</v>
      </c>
      <c r="I59" s="83">
        <v>2.0</v>
      </c>
      <c r="J59" s="81">
        <v>2.0</v>
      </c>
      <c r="K59" s="84"/>
      <c r="L59" s="85"/>
      <c r="M59" s="86">
        <v>3.0</v>
      </c>
      <c r="N59" s="85"/>
      <c r="O59" s="86">
        <v>3.0</v>
      </c>
      <c r="P59" s="81">
        <v>2.0</v>
      </c>
      <c r="Q59" s="83"/>
      <c r="R59" s="81">
        <v>7.0</v>
      </c>
      <c r="S59" s="83">
        <v>2.0</v>
      </c>
      <c r="T59" s="81">
        <v>3.0</v>
      </c>
      <c r="U59" s="83">
        <v>0.0</v>
      </c>
      <c r="V59" s="81">
        <v>4.0</v>
      </c>
      <c r="W59" s="83">
        <v>3.0</v>
      </c>
      <c r="X59" s="81">
        <v>1.0</v>
      </c>
      <c r="Y59" s="83">
        <v>1.0</v>
      </c>
      <c r="Z59" s="94">
        <v>0.0</v>
      </c>
      <c r="AA59" s="79" t="str">
        <f t="shared" si="23"/>
        <v>21</v>
      </c>
      <c r="AB59" s="95">
        <v>5.5</v>
      </c>
      <c r="AC59" s="96" t="s">
        <v>117</v>
      </c>
      <c r="AD59" s="95">
        <v>2.0</v>
      </c>
      <c r="AE59" s="30" t="str">
        <f t="shared" si="24"/>
        <v>7.5</v>
      </c>
      <c r="AF59" s="80" t="str">
        <f>'семинары'!D61</f>
        <v>20.0</v>
      </c>
      <c r="AG59" s="12"/>
      <c r="AH59" s="80" t="str">
        <f>'семинары'!E61</f>
        <v>33.0</v>
      </c>
      <c r="AI59" s="12"/>
      <c r="AJ59" s="18" t="str">
        <f t="shared" si="25"/>
        <v>отлично</v>
      </c>
      <c r="AK59" s="36" t="str">
        <f>if('семинары'!Q61="V",AJ59,"неуд")</f>
        <v>отлично</v>
      </c>
    </row>
    <row r="60">
      <c r="A60" s="81">
        <v>13.0</v>
      </c>
      <c r="B60" s="63" t="s">
        <v>118</v>
      </c>
      <c r="C60" s="82">
        <v>420.0</v>
      </c>
      <c r="D60" s="23" t="s">
        <v>119</v>
      </c>
      <c r="E60" s="83">
        <v>2.0</v>
      </c>
      <c r="F60" s="81">
        <v>2.0</v>
      </c>
      <c r="G60" s="83">
        <v>3.0</v>
      </c>
      <c r="H60" s="81">
        <v>1.0</v>
      </c>
      <c r="I60" s="83">
        <v>2.0</v>
      </c>
      <c r="J60" s="81">
        <v>1.0</v>
      </c>
      <c r="K60" s="84"/>
      <c r="L60" s="85"/>
      <c r="M60" s="86">
        <v>3.0</v>
      </c>
      <c r="N60" s="85"/>
      <c r="O60" s="86">
        <v>1.0</v>
      </c>
      <c r="P60" s="81">
        <v>1.5</v>
      </c>
      <c r="Q60" s="83"/>
      <c r="R60" s="81">
        <v>6.5</v>
      </c>
      <c r="S60" s="83">
        <v>1.0</v>
      </c>
      <c r="T60" s="81">
        <v>2.0</v>
      </c>
      <c r="U60" s="83">
        <v>1.0</v>
      </c>
      <c r="V60" s="81">
        <v>0.0</v>
      </c>
      <c r="W60" s="83">
        <v>3.0</v>
      </c>
      <c r="X60" s="81">
        <v>1.0</v>
      </c>
      <c r="Y60" s="83">
        <v>3.0</v>
      </c>
      <c r="Z60" s="91">
        <v>3.0</v>
      </c>
      <c r="AA60" s="79" t="str">
        <f t="shared" si="23"/>
        <v>20.5</v>
      </c>
      <c r="AB60" s="92">
        <v>6.5</v>
      </c>
      <c r="AC60" s="93" t="s">
        <v>52</v>
      </c>
      <c r="AD60" s="92">
        <v>6.5</v>
      </c>
      <c r="AE60" s="30" t="str">
        <f t="shared" si="24"/>
        <v>13</v>
      </c>
      <c r="AF60" s="80" t="str">
        <f>'семинары'!D62</f>
        <v>26.0</v>
      </c>
      <c r="AG60" s="12"/>
      <c r="AH60" s="80" t="str">
        <f>'семинары'!E62</f>
        <v>31.0</v>
      </c>
      <c r="AI60" s="12"/>
      <c r="AJ60" s="18" t="str">
        <f t="shared" si="25"/>
        <v>отлично</v>
      </c>
      <c r="AK60" s="36" t="str">
        <f>if('семинары'!Q62="V",AJ60,"неуд")</f>
        <v>отлично</v>
      </c>
    </row>
    <row r="61">
      <c r="A61" s="81">
        <v>14.0</v>
      </c>
      <c r="B61" s="63" t="s">
        <v>120</v>
      </c>
      <c r="C61" s="82">
        <v>420.0</v>
      </c>
      <c r="D61" s="41" t="str">
        <f>SUM(E61:Q61)+AA61+AE61+AF61+AH61</f>
        <v>62.0</v>
      </c>
      <c r="E61" s="83">
        <v>2.0</v>
      </c>
      <c r="F61" s="81">
        <v>3.0</v>
      </c>
      <c r="G61" s="83">
        <v>3.0</v>
      </c>
      <c r="H61" s="81">
        <v>1.0</v>
      </c>
      <c r="I61" s="83">
        <v>2.0</v>
      </c>
      <c r="J61" s="85"/>
      <c r="K61" s="84"/>
      <c r="L61" s="85"/>
      <c r="M61" s="86">
        <v>2.0</v>
      </c>
      <c r="N61" s="85"/>
      <c r="O61" s="90"/>
      <c r="P61" s="85"/>
      <c r="Q61" s="84"/>
      <c r="R61" s="81">
        <v>2.5</v>
      </c>
      <c r="S61" s="83">
        <v>1.5</v>
      </c>
      <c r="T61" s="81">
        <v>3.0</v>
      </c>
      <c r="U61" s="83">
        <v>0.0</v>
      </c>
      <c r="V61" s="81">
        <v>2.5</v>
      </c>
      <c r="W61" s="83">
        <v>1.5</v>
      </c>
      <c r="X61" s="81">
        <v>1.0</v>
      </c>
      <c r="Y61" s="83">
        <v>2.0</v>
      </c>
      <c r="Z61" s="94">
        <v>1.0</v>
      </c>
      <c r="AA61" s="79" t="str">
        <f t="shared" si="23"/>
        <v>15</v>
      </c>
      <c r="AB61" s="95">
        <v>0.0</v>
      </c>
      <c r="AC61" s="96">
        <v>0.0</v>
      </c>
      <c r="AD61" s="95">
        <v>0.0</v>
      </c>
      <c r="AE61" s="30" t="str">
        <f t="shared" si="24"/>
        <v>0</v>
      </c>
      <c r="AF61" s="80" t="str">
        <f>'семинары'!D63</f>
        <v>19.0</v>
      </c>
      <c r="AG61" s="12"/>
      <c r="AH61" s="80" t="str">
        <f>'семинары'!E63</f>
        <v>15.0</v>
      </c>
      <c r="AI61" s="12"/>
      <c r="AJ61" s="18" t="str">
        <f t="shared" si="25"/>
        <v>удовл</v>
      </c>
      <c r="AK61" s="36" t="str">
        <f>if('семинары'!Q63="V",AJ61,"неуд")</f>
        <v>удовл</v>
      </c>
    </row>
    <row r="62">
      <c r="A62" s="81">
        <v>15.0</v>
      </c>
      <c r="B62" s="63" t="s">
        <v>121</v>
      </c>
      <c r="C62" s="82">
        <v>420.0</v>
      </c>
      <c r="D62" s="23" t="s">
        <v>122</v>
      </c>
      <c r="E62" s="83">
        <v>2.0</v>
      </c>
      <c r="F62" s="81">
        <v>3.0</v>
      </c>
      <c r="G62" s="83">
        <v>3.0</v>
      </c>
      <c r="H62" s="81">
        <v>1.0</v>
      </c>
      <c r="I62" s="83">
        <v>2.0</v>
      </c>
      <c r="J62" s="81">
        <v>2.0</v>
      </c>
      <c r="K62" s="84"/>
      <c r="L62" s="85"/>
      <c r="M62" s="86">
        <v>2.5</v>
      </c>
      <c r="N62" s="85"/>
      <c r="O62" s="86">
        <v>3.0</v>
      </c>
      <c r="P62" s="81">
        <v>2.0</v>
      </c>
      <c r="Q62" s="83"/>
      <c r="R62" s="81">
        <v>9.5</v>
      </c>
      <c r="S62" s="83">
        <v>2.0</v>
      </c>
      <c r="T62" s="81">
        <v>1.5</v>
      </c>
      <c r="U62" s="83">
        <v>1.0</v>
      </c>
      <c r="V62" s="81">
        <v>0.0</v>
      </c>
      <c r="W62" s="83">
        <v>1.5</v>
      </c>
      <c r="X62" s="81">
        <v>1.0</v>
      </c>
      <c r="Y62" s="83">
        <v>1.0</v>
      </c>
      <c r="Z62" s="94">
        <v>1.0</v>
      </c>
      <c r="AA62" s="79" t="str">
        <f t="shared" si="23"/>
        <v>18.5</v>
      </c>
      <c r="AB62" s="95">
        <v>7.5</v>
      </c>
      <c r="AC62" s="96" t="s">
        <v>123</v>
      </c>
      <c r="AD62" s="95">
        <v>9.0</v>
      </c>
      <c r="AE62" s="30" t="str">
        <f t="shared" si="24"/>
        <v>16.5</v>
      </c>
      <c r="AF62" s="80" t="str">
        <f>'семинары'!D64</f>
        <v>20.0</v>
      </c>
      <c r="AG62" s="12"/>
      <c r="AH62" s="80" t="str">
        <f>'семинары'!E64</f>
        <v>30.0</v>
      </c>
      <c r="AI62" s="12"/>
      <c r="AJ62" s="18" t="str">
        <f t="shared" si="25"/>
        <v>отлично</v>
      </c>
      <c r="AK62" s="36" t="str">
        <f>if('семинары'!Q64="V",AJ62,"неуд")</f>
        <v>отлично</v>
      </c>
    </row>
    <row r="63">
      <c r="A63" s="81">
        <v>16.0</v>
      </c>
      <c r="B63" s="63" t="s">
        <v>124</v>
      </c>
      <c r="C63" s="82">
        <v>420.0</v>
      </c>
      <c r="D63" s="37" t="str">
        <f t="shared" ref="D63:D84" si="26">SUM(E63:Q63)+AA63+AE63+AF63+AH63</f>
        <v>77.3</v>
      </c>
      <c r="E63" s="83">
        <v>2.0</v>
      </c>
      <c r="F63" s="81">
        <v>3.0</v>
      </c>
      <c r="G63" s="84"/>
      <c r="H63" s="85"/>
      <c r="I63" s="83">
        <v>1.0</v>
      </c>
      <c r="J63" s="81">
        <v>1.0</v>
      </c>
      <c r="K63" s="84"/>
      <c r="L63" s="85"/>
      <c r="M63" s="86">
        <v>2.5</v>
      </c>
      <c r="N63" s="85"/>
      <c r="O63" s="86">
        <v>1.0</v>
      </c>
      <c r="P63" s="85"/>
      <c r="Q63" s="84"/>
      <c r="R63" s="81">
        <v>4.5</v>
      </c>
      <c r="S63" s="83">
        <v>0.0</v>
      </c>
      <c r="T63" s="81">
        <v>0.0</v>
      </c>
      <c r="U63" s="83">
        <v>1.0</v>
      </c>
      <c r="V63" s="81">
        <v>0.0</v>
      </c>
      <c r="W63" s="83">
        <v>0.0</v>
      </c>
      <c r="X63" s="81">
        <v>2.0</v>
      </c>
      <c r="Y63" s="83">
        <v>0.0</v>
      </c>
      <c r="Z63" s="91">
        <v>0.0</v>
      </c>
      <c r="AA63" s="79" t="str">
        <f t="shared" si="23"/>
        <v>7.5</v>
      </c>
      <c r="AB63" s="92">
        <v>7.5</v>
      </c>
      <c r="AC63" s="93">
        <v>1.0</v>
      </c>
      <c r="AD63" s="92">
        <v>6.0</v>
      </c>
      <c r="AE63" s="30" t="str">
        <f t="shared" si="24"/>
        <v>14.5</v>
      </c>
      <c r="AF63" s="80" t="str">
        <f>'семинары'!D65</f>
        <v>16.3</v>
      </c>
      <c r="AG63" s="12"/>
      <c r="AH63" s="80" t="str">
        <f>'семинары'!E65</f>
        <v>28.5</v>
      </c>
      <c r="AI63" s="12"/>
      <c r="AJ63" s="18" t="str">
        <f t="shared" si="25"/>
        <v>хорошо</v>
      </c>
      <c r="AK63" s="36" t="str">
        <f>if('семинары'!Q65="V",AJ63,"неуд")</f>
        <v>хорошо</v>
      </c>
    </row>
    <row r="64">
      <c r="A64" s="81">
        <v>17.0</v>
      </c>
      <c r="B64" s="89" t="s">
        <v>125</v>
      </c>
      <c r="C64" s="82">
        <v>420.0</v>
      </c>
      <c r="D64" s="37" t="str">
        <f t="shared" si="26"/>
        <v>107.5</v>
      </c>
      <c r="E64" s="83">
        <v>2.0</v>
      </c>
      <c r="F64" s="85"/>
      <c r="G64" s="83">
        <v>3.0</v>
      </c>
      <c r="H64" s="81">
        <v>3.5</v>
      </c>
      <c r="I64" s="83">
        <v>2.0</v>
      </c>
      <c r="J64" s="81">
        <v>2.0</v>
      </c>
      <c r="K64" s="84"/>
      <c r="L64" s="85"/>
      <c r="M64" s="86">
        <v>3.0</v>
      </c>
      <c r="N64" s="85"/>
      <c r="O64" s="86">
        <v>2.0</v>
      </c>
      <c r="P64" s="81">
        <v>1.5</v>
      </c>
      <c r="Q64" s="83"/>
      <c r="R64" s="81">
        <v>8.0</v>
      </c>
      <c r="S64" s="83">
        <v>1.0</v>
      </c>
      <c r="T64" s="81">
        <v>3.0</v>
      </c>
      <c r="U64" s="83">
        <v>1.0</v>
      </c>
      <c r="V64" s="81">
        <v>0.0</v>
      </c>
      <c r="W64" s="83">
        <v>2.5</v>
      </c>
      <c r="X64" s="81">
        <v>1.0</v>
      </c>
      <c r="Y64" s="83">
        <v>3.0</v>
      </c>
      <c r="Z64" s="94">
        <v>2.0</v>
      </c>
      <c r="AA64" s="79" t="str">
        <f t="shared" si="23"/>
        <v>21.5</v>
      </c>
      <c r="AB64" s="95">
        <v>10.0</v>
      </c>
      <c r="AC64" s="96" t="s">
        <v>41</v>
      </c>
      <c r="AD64" s="95">
        <v>7.0</v>
      </c>
      <c r="AE64" s="30" t="str">
        <f t="shared" si="24"/>
        <v>17</v>
      </c>
      <c r="AF64" s="80" t="str">
        <f>'семинары'!D66</f>
        <v>20.0</v>
      </c>
      <c r="AG64" s="12"/>
      <c r="AH64" s="80" t="str">
        <f>'семинары'!E66</f>
        <v>30.0</v>
      </c>
      <c r="AI64" s="12"/>
      <c r="AJ64" s="18" t="str">
        <f t="shared" si="25"/>
        <v>отлично</v>
      </c>
      <c r="AK64" s="36" t="str">
        <f>if('семинары'!Q66="V",AJ64,"неуд")</f>
        <v>отлично</v>
      </c>
    </row>
    <row r="65">
      <c r="A65" s="81">
        <v>18.0</v>
      </c>
      <c r="B65" s="63" t="s">
        <v>126</v>
      </c>
      <c r="C65" s="82">
        <v>420.0</v>
      </c>
      <c r="D65" s="23" t="str">
        <f t="shared" si="26"/>
        <v>105.0</v>
      </c>
      <c r="E65" s="83">
        <v>2.0</v>
      </c>
      <c r="F65" s="81">
        <v>2.0</v>
      </c>
      <c r="G65" s="83">
        <v>3.0</v>
      </c>
      <c r="H65" s="81">
        <v>4.0</v>
      </c>
      <c r="I65" s="83">
        <v>2.0</v>
      </c>
      <c r="J65" s="81">
        <v>2.0</v>
      </c>
      <c r="K65" s="84"/>
      <c r="L65" s="85"/>
      <c r="M65" s="86">
        <v>3.0</v>
      </c>
      <c r="N65" s="85"/>
      <c r="O65" s="86">
        <v>3.0</v>
      </c>
      <c r="P65" s="85"/>
      <c r="Q65" s="84"/>
      <c r="R65" s="81">
        <v>8.0</v>
      </c>
      <c r="S65" s="83">
        <v>2.0</v>
      </c>
      <c r="T65" s="81">
        <v>3.0</v>
      </c>
      <c r="U65" s="83">
        <v>3.0</v>
      </c>
      <c r="V65" s="81">
        <v>4.0</v>
      </c>
      <c r="W65" s="83">
        <v>0.0</v>
      </c>
      <c r="X65" s="81">
        <v>1.0</v>
      </c>
      <c r="Y65" s="83">
        <v>3.0</v>
      </c>
      <c r="Z65" s="94">
        <v>3.0</v>
      </c>
      <c r="AA65" s="79" t="str">
        <f t="shared" si="23"/>
        <v>27</v>
      </c>
      <c r="AB65" s="95">
        <v>0.0</v>
      </c>
      <c r="AC65" s="96">
        <v>0.0</v>
      </c>
      <c r="AD65" s="95">
        <v>0.0</v>
      </c>
      <c r="AE65" s="30" t="str">
        <f t="shared" si="24"/>
        <v>0</v>
      </c>
      <c r="AF65" s="80" t="str">
        <f>'семинары'!D67</f>
        <v>24.0</v>
      </c>
      <c r="AG65" s="12"/>
      <c r="AH65" s="80" t="str">
        <f>'семинары'!E67</f>
        <v>33.0</v>
      </c>
      <c r="AI65" s="12"/>
      <c r="AJ65" s="18" t="str">
        <f t="shared" si="25"/>
        <v>отлично</v>
      </c>
      <c r="AK65" s="36" t="str">
        <f>if('семинары'!Q67="V",AJ65,"неуд")</f>
        <v>отлично</v>
      </c>
    </row>
    <row r="66">
      <c r="A66" s="81">
        <v>19.0</v>
      </c>
      <c r="B66" s="89" t="s">
        <v>127</v>
      </c>
      <c r="C66" s="82">
        <v>420.0</v>
      </c>
      <c r="D66" s="41" t="str">
        <f t="shared" si="26"/>
        <v>65.3</v>
      </c>
      <c r="E66" s="83">
        <v>2.0</v>
      </c>
      <c r="F66" s="85"/>
      <c r="G66" s="84"/>
      <c r="H66" s="81">
        <v>1.0</v>
      </c>
      <c r="I66" s="83">
        <v>1.0</v>
      </c>
      <c r="J66" s="81">
        <v>2.0</v>
      </c>
      <c r="K66" s="84"/>
      <c r="L66" s="85"/>
      <c r="M66" s="86">
        <v>1.0</v>
      </c>
      <c r="N66" s="85"/>
      <c r="O66" s="90"/>
      <c r="P66" s="85"/>
      <c r="Q66" s="83">
        <v>5.0</v>
      </c>
      <c r="R66" s="81">
        <v>6.0</v>
      </c>
      <c r="S66" s="83">
        <v>1.0</v>
      </c>
      <c r="T66" s="81">
        <v>0.0</v>
      </c>
      <c r="U66" s="83">
        <v>0.0</v>
      </c>
      <c r="V66" s="81">
        <v>0.0</v>
      </c>
      <c r="W66" s="83">
        <v>0.0</v>
      </c>
      <c r="X66" s="81">
        <v>0.0</v>
      </c>
      <c r="Y66" s="83">
        <v>2.0</v>
      </c>
      <c r="Z66" s="91">
        <v>2.0</v>
      </c>
      <c r="AA66" s="79" t="str">
        <f t="shared" si="23"/>
        <v>11</v>
      </c>
      <c r="AB66" s="92">
        <v>8.0</v>
      </c>
      <c r="AC66" s="93">
        <v>5.0</v>
      </c>
      <c r="AD66" s="92">
        <v>11.0</v>
      </c>
      <c r="AE66" s="30" t="str">
        <f t="shared" si="24"/>
        <v>24</v>
      </c>
      <c r="AF66" s="80" t="str">
        <f>'семинары'!D68</f>
        <v>17.0</v>
      </c>
      <c r="AG66" s="12"/>
      <c r="AH66" s="80" t="str">
        <f>'семинары'!E68</f>
        <v>1.3</v>
      </c>
      <c r="AI66" s="12"/>
      <c r="AJ66" s="18" t="str">
        <f t="shared" si="25"/>
        <v>удовл</v>
      </c>
      <c r="AK66" s="36" t="str">
        <f>if('семинары'!Q68="V",AJ66,"неуд")</f>
        <v>удовл</v>
      </c>
    </row>
    <row r="67">
      <c r="A67" s="81">
        <v>20.0</v>
      </c>
      <c r="B67" s="63" t="s">
        <v>128</v>
      </c>
      <c r="C67" s="82">
        <v>420.0</v>
      </c>
      <c r="D67" s="37" t="str">
        <f t="shared" si="26"/>
        <v>76.3</v>
      </c>
      <c r="E67" s="83">
        <v>2.0</v>
      </c>
      <c r="F67" s="81">
        <v>2.0</v>
      </c>
      <c r="G67" s="83">
        <v>3.0</v>
      </c>
      <c r="H67" s="81">
        <v>1.0</v>
      </c>
      <c r="I67" s="84"/>
      <c r="J67" s="81">
        <v>2.0</v>
      </c>
      <c r="K67" s="84"/>
      <c r="L67" s="85"/>
      <c r="M67" s="90"/>
      <c r="N67" s="85"/>
      <c r="O67" s="90"/>
      <c r="P67" s="85"/>
      <c r="Q67" s="84"/>
      <c r="R67" s="81">
        <v>8.5</v>
      </c>
      <c r="S67" s="83">
        <v>1.5</v>
      </c>
      <c r="T67" s="81">
        <v>3.0</v>
      </c>
      <c r="U67" s="83">
        <v>1.0</v>
      </c>
      <c r="V67" s="81">
        <v>0.0</v>
      </c>
      <c r="W67" s="83">
        <v>0.0</v>
      </c>
      <c r="X67" s="81">
        <v>2.0</v>
      </c>
      <c r="Y67" s="83">
        <v>3.0</v>
      </c>
      <c r="Z67" s="94">
        <v>3.0</v>
      </c>
      <c r="AA67" s="79" t="str">
        <f t="shared" si="23"/>
        <v>22</v>
      </c>
      <c r="AB67" s="95">
        <v>0.0</v>
      </c>
      <c r="AC67" s="96">
        <v>0.0</v>
      </c>
      <c r="AD67" s="95">
        <v>0.0</v>
      </c>
      <c r="AE67" s="30" t="str">
        <f t="shared" si="24"/>
        <v>0</v>
      </c>
      <c r="AF67" s="80" t="str">
        <f>'семинары'!D69</f>
        <v>20.0</v>
      </c>
      <c r="AG67" s="12"/>
      <c r="AH67" s="80" t="str">
        <f>'семинары'!E69</f>
        <v>24.3</v>
      </c>
      <c r="AI67" s="12"/>
      <c r="AJ67" s="18" t="str">
        <f t="shared" si="25"/>
        <v>хорошо</v>
      </c>
      <c r="AK67" s="36" t="str">
        <f>if('семинары'!Q69="V",AJ67,"неуд")</f>
        <v>хорошо</v>
      </c>
    </row>
    <row r="68">
      <c r="A68" s="81">
        <v>21.0</v>
      </c>
      <c r="B68" s="63" t="s">
        <v>129</v>
      </c>
      <c r="C68" s="82">
        <v>420.0</v>
      </c>
      <c r="D68" s="37" t="str">
        <f t="shared" si="26"/>
        <v>71.5</v>
      </c>
      <c r="E68" s="83">
        <v>2.0</v>
      </c>
      <c r="F68" s="81">
        <v>2.0</v>
      </c>
      <c r="G68" s="83">
        <v>3.0</v>
      </c>
      <c r="H68" s="81">
        <v>1.0</v>
      </c>
      <c r="I68" s="83">
        <v>1.0</v>
      </c>
      <c r="J68" s="85"/>
      <c r="K68" s="84"/>
      <c r="L68" s="85"/>
      <c r="M68" s="86">
        <v>2.5</v>
      </c>
      <c r="N68" s="85"/>
      <c r="O68" s="86">
        <v>1.0</v>
      </c>
      <c r="P68" s="81">
        <v>1.0</v>
      </c>
      <c r="Q68" s="83"/>
      <c r="R68" s="81">
        <v>4.5</v>
      </c>
      <c r="S68" s="83">
        <v>1.0</v>
      </c>
      <c r="T68" s="81">
        <v>2.0</v>
      </c>
      <c r="U68" s="83">
        <v>0.0</v>
      </c>
      <c r="V68" s="81">
        <v>0.0</v>
      </c>
      <c r="W68" s="83">
        <v>1.0</v>
      </c>
      <c r="X68" s="81">
        <v>0.0</v>
      </c>
      <c r="Y68" s="83">
        <v>1.0</v>
      </c>
      <c r="Z68" s="94">
        <v>0.0</v>
      </c>
      <c r="AA68" s="79" t="str">
        <f t="shared" si="23"/>
        <v>9.5</v>
      </c>
      <c r="AB68" s="95">
        <v>0.0</v>
      </c>
      <c r="AC68" s="96">
        <v>0.0</v>
      </c>
      <c r="AD68" s="95">
        <v>0.0</v>
      </c>
      <c r="AE68" s="30" t="str">
        <f t="shared" si="24"/>
        <v>0</v>
      </c>
      <c r="AF68" s="80" t="str">
        <f>'семинары'!D70</f>
        <v>20.0</v>
      </c>
      <c r="AG68" s="12"/>
      <c r="AH68" s="80" t="str">
        <f>'семинары'!E70</f>
        <v>28.5</v>
      </c>
      <c r="AI68" s="12"/>
      <c r="AJ68" s="18" t="str">
        <f t="shared" si="25"/>
        <v>хорошо</v>
      </c>
      <c r="AK68" s="36" t="str">
        <f>if('семинары'!Q70="V",AJ68,"неуд")</f>
        <v>хорошо</v>
      </c>
    </row>
    <row r="69">
      <c r="A69" s="81">
        <v>22.0</v>
      </c>
      <c r="B69" s="89" t="s">
        <v>130</v>
      </c>
      <c r="C69" s="82">
        <v>420.0</v>
      </c>
      <c r="D69" s="37" t="str">
        <f t="shared" si="26"/>
        <v>75.0</v>
      </c>
      <c r="E69" s="83">
        <v>2.0</v>
      </c>
      <c r="F69" s="81">
        <v>2.0</v>
      </c>
      <c r="G69" s="83">
        <v>3.0</v>
      </c>
      <c r="H69" s="81">
        <v>1.0</v>
      </c>
      <c r="I69" s="84"/>
      <c r="J69" s="81">
        <v>1.0</v>
      </c>
      <c r="K69" s="84"/>
      <c r="L69" s="85"/>
      <c r="M69" s="86">
        <v>3.0</v>
      </c>
      <c r="N69" s="85"/>
      <c r="O69" s="86">
        <v>1.0</v>
      </c>
      <c r="P69" s="81">
        <v>2.0</v>
      </c>
      <c r="Q69" s="83"/>
      <c r="R69" s="81">
        <v>7.0</v>
      </c>
      <c r="S69" s="83">
        <v>0.5</v>
      </c>
      <c r="T69" s="81">
        <v>0.5</v>
      </c>
      <c r="U69" s="83">
        <v>0.0</v>
      </c>
      <c r="V69" s="81">
        <v>0.0</v>
      </c>
      <c r="W69" s="83">
        <v>0.0</v>
      </c>
      <c r="X69" s="81">
        <v>1.0</v>
      </c>
      <c r="Y69" s="83">
        <v>1.0</v>
      </c>
      <c r="Z69" s="91">
        <v>0.0</v>
      </c>
      <c r="AA69" s="79" t="str">
        <f t="shared" si="23"/>
        <v>10</v>
      </c>
      <c r="AB69" s="95">
        <v>0.0</v>
      </c>
      <c r="AC69" s="96">
        <v>0.0</v>
      </c>
      <c r="AD69" s="95">
        <v>0.0</v>
      </c>
      <c r="AE69" s="30" t="str">
        <f t="shared" si="24"/>
        <v>0</v>
      </c>
      <c r="AF69" s="80" t="str">
        <f>'семинары'!D71</f>
        <v>20.0</v>
      </c>
      <c r="AG69" s="12"/>
      <c r="AH69" s="80" t="str">
        <f>'семинары'!E71</f>
        <v>30.0</v>
      </c>
      <c r="AI69" s="12"/>
      <c r="AJ69" s="18" t="str">
        <f t="shared" si="25"/>
        <v>хорошо</v>
      </c>
      <c r="AK69" s="36" t="str">
        <f>if('семинары'!Q71="V",AJ69,"неуд")</f>
        <v>хорошо</v>
      </c>
    </row>
    <row r="70">
      <c r="A70" s="81">
        <v>1.0</v>
      </c>
      <c r="B70" s="63" t="s">
        <v>131</v>
      </c>
      <c r="C70" s="82">
        <v>421.0</v>
      </c>
      <c r="D70" s="41" t="str">
        <f t="shared" si="26"/>
        <v>64.3</v>
      </c>
      <c r="E70" s="83">
        <v>2.0</v>
      </c>
      <c r="F70" s="81">
        <v>2.0</v>
      </c>
      <c r="G70" s="83">
        <v>2.0</v>
      </c>
      <c r="H70" s="85"/>
      <c r="I70" s="84"/>
      <c r="J70" s="81">
        <v>1.0</v>
      </c>
      <c r="K70" s="84"/>
      <c r="L70" s="85"/>
      <c r="M70" s="90"/>
      <c r="N70" s="85"/>
      <c r="O70" s="90"/>
      <c r="P70" s="85"/>
      <c r="Q70" s="84"/>
      <c r="R70" s="81">
        <v>2.5</v>
      </c>
      <c r="S70" s="83">
        <v>0.0</v>
      </c>
      <c r="T70" s="81">
        <v>0.0</v>
      </c>
      <c r="U70" s="83">
        <v>0.0</v>
      </c>
      <c r="V70" s="81">
        <v>0.0</v>
      </c>
      <c r="W70" s="83">
        <v>0.0</v>
      </c>
      <c r="X70" s="81">
        <v>0.0</v>
      </c>
      <c r="Y70" s="83">
        <v>2.0</v>
      </c>
      <c r="Z70" s="94">
        <v>1.0</v>
      </c>
      <c r="AA70" s="79" t="str">
        <f t="shared" si="23"/>
        <v>5.5</v>
      </c>
      <c r="AB70" s="95">
        <v>12.0</v>
      </c>
      <c r="AC70" s="96">
        <v>1.0</v>
      </c>
      <c r="AD70" s="95">
        <v>7.0</v>
      </c>
      <c r="AE70" s="30" t="str">
        <f t="shared" si="24"/>
        <v>20</v>
      </c>
      <c r="AF70" s="80" t="str">
        <f>'семинары'!D72</f>
        <v>23.0</v>
      </c>
      <c r="AG70" s="12"/>
      <c r="AH70" s="80" t="str">
        <f>'семинары'!E72</f>
        <v>8.8</v>
      </c>
      <c r="AI70" s="12"/>
      <c r="AJ70" s="18" t="str">
        <f t="shared" si="25"/>
        <v>удовл</v>
      </c>
      <c r="AK70" s="36" t="str">
        <f>if('семинары'!Q72="V",AJ70,"неуд")</f>
        <v>удовл</v>
      </c>
    </row>
    <row r="71">
      <c r="A71" s="81">
        <v>2.0</v>
      </c>
      <c r="B71" s="63" t="s">
        <v>132</v>
      </c>
      <c r="C71" s="82">
        <v>421.0</v>
      </c>
      <c r="D71" s="23" t="str">
        <f t="shared" si="26"/>
        <v>107.5</v>
      </c>
      <c r="E71" s="83">
        <v>2.0</v>
      </c>
      <c r="F71" s="81">
        <v>2.0</v>
      </c>
      <c r="G71" s="84"/>
      <c r="H71" s="85"/>
      <c r="I71" s="84"/>
      <c r="J71" s="81">
        <v>1.0</v>
      </c>
      <c r="K71" s="84"/>
      <c r="L71" s="85"/>
      <c r="M71" s="90"/>
      <c r="N71" s="85"/>
      <c r="O71" s="90"/>
      <c r="P71" s="85"/>
      <c r="Q71" s="84"/>
      <c r="R71" s="81">
        <v>4.0</v>
      </c>
      <c r="S71" s="83">
        <v>0.0</v>
      </c>
      <c r="T71" s="81">
        <v>2.5</v>
      </c>
      <c r="U71" s="83">
        <v>1.5</v>
      </c>
      <c r="V71" s="81">
        <v>3.0</v>
      </c>
      <c r="W71" s="83">
        <v>2.0</v>
      </c>
      <c r="X71" s="81">
        <v>0.0</v>
      </c>
      <c r="Y71" s="83">
        <v>0.0</v>
      </c>
      <c r="Z71" s="94">
        <v>2.0</v>
      </c>
      <c r="AA71" s="79" t="str">
        <f t="shared" si="23"/>
        <v>15</v>
      </c>
      <c r="AB71" s="95">
        <v>8.0</v>
      </c>
      <c r="AC71" s="96">
        <v>9.0</v>
      </c>
      <c r="AD71" s="95">
        <v>3.0</v>
      </c>
      <c r="AE71" s="30" t="str">
        <f t="shared" si="24"/>
        <v>20</v>
      </c>
      <c r="AF71" s="80" t="str">
        <f>'семинары'!D73</f>
        <v>20.0</v>
      </c>
      <c r="AG71" s="12"/>
      <c r="AH71" s="80" t="str">
        <f>'семинары'!E73</f>
        <v>47.5</v>
      </c>
      <c r="AI71" s="12"/>
      <c r="AJ71" s="18" t="str">
        <f t="shared" si="25"/>
        <v>отлично</v>
      </c>
      <c r="AK71" s="36" t="str">
        <f>if('семинары'!Q73="V",AJ71,"неуд")</f>
        <v>отлично</v>
      </c>
    </row>
    <row r="72">
      <c r="A72" s="81">
        <v>3.0</v>
      </c>
      <c r="B72" s="63" t="s">
        <v>133</v>
      </c>
      <c r="C72" s="82">
        <v>421.0</v>
      </c>
      <c r="D72" s="23" t="str">
        <f t="shared" si="26"/>
        <v>116.0</v>
      </c>
      <c r="E72" s="83">
        <v>2.0</v>
      </c>
      <c r="F72" s="85"/>
      <c r="G72" s="83">
        <v>2.0</v>
      </c>
      <c r="H72" s="81">
        <v>1.0</v>
      </c>
      <c r="I72" s="83">
        <v>2.0</v>
      </c>
      <c r="J72" s="81">
        <v>1.0</v>
      </c>
      <c r="K72" s="84"/>
      <c r="L72" s="85"/>
      <c r="M72" s="86">
        <v>3.0</v>
      </c>
      <c r="N72" s="85"/>
      <c r="O72" s="86">
        <v>3.0</v>
      </c>
      <c r="P72" s="81">
        <v>2.0</v>
      </c>
      <c r="Q72" s="83"/>
      <c r="R72" s="81">
        <v>9.0</v>
      </c>
      <c r="S72" s="83">
        <v>1.0</v>
      </c>
      <c r="T72" s="81">
        <v>2.0</v>
      </c>
      <c r="U72" s="83">
        <v>1.0</v>
      </c>
      <c r="V72" s="81">
        <v>0.0</v>
      </c>
      <c r="W72" s="83">
        <v>1.0</v>
      </c>
      <c r="X72" s="81">
        <v>1.0</v>
      </c>
      <c r="Y72" s="83">
        <v>3.0</v>
      </c>
      <c r="Z72" s="91">
        <v>3.0</v>
      </c>
      <c r="AA72" s="79" t="str">
        <f t="shared" si="23"/>
        <v>21</v>
      </c>
      <c r="AB72" s="92">
        <v>14.0</v>
      </c>
      <c r="AC72" s="93" t="s">
        <v>41</v>
      </c>
      <c r="AD72" s="92">
        <v>10.0</v>
      </c>
      <c r="AE72" s="30" t="str">
        <f t="shared" si="24"/>
        <v>24</v>
      </c>
      <c r="AF72" s="80" t="str">
        <f>'семинары'!D74</f>
        <v>24.0</v>
      </c>
      <c r="AG72" s="12"/>
      <c r="AH72" s="80" t="str">
        <f>'семинары'!E74</f>
        <v>31.0</v>
      </c>
      <c r="AI72" s="12"/>
      <c r="AJ72" s="18" t="str">
        <f t="shared" si="25"/>
        <v>отлично</v>
      </c>
      <c r="AK72" s="36" t="str">
        <f>if('семинары'!Q74="V",AJ72,"неуд")</f>
        <v>отлично</v>
      </c>
    </row>
    <row r="73">
      <c r="A73" s="81">
        <v>4.0</v>
      </c>
      <c r="B73" s="63" t="s">
        <v>134</v>
      </c>
      <c r="C73" s="82">
        <v>421.0</v>
      </c>
      <c r="D73" s="41" t="str">
        <f t="shared" si="26"/>
        <v>69.0</v>
      </c>
      <c r="E73" s="83">
        <v>2.0</v>
      </c>
      <c r="F73" s="85"/>
      <c r="G73" s="83">
        <v>3.0</v>
      </c>
      <c r="H73" s="85"/>
      <c r="I73" s="84"/>
      <c r="J73" s="85"/>
      <c r="K73" s="84"/>
      <c r="L73" s="85"/>
      <c r="M73" s="90"/>
      <c r="N73" s="85"/>
      <c r="O73" s="86">
        <v>3.0</v>
      </c>
      <c r="P73" s="85"/>
      <c r="Q73" s="84"/>
      <c r="R73" s="81">
        <v>3.5</v>
      </c>
      <c r="S73" s="83">
        <v>1.0</v>
      </c>
      <c r="T73" s="81">
        <v>0.0</v>
      </c>
      <c r="U73" s="83">
        <v>0.0</v>
      </c>
      <c r="V73" s="81">
        <v>1.0</v>
      </c>
      <c r="W73" s="83">
        <v>0.0</v>
      </c>
      <c r="X73" s="81">
        <v>1.0</v>
      </c>
      <c r="Y73" s="83">
        <v>1.0</v>
      </c>
      <c r="Z73" s="94">
        <v>1.0</v>
      </c>
      <c r="AA73" s="79" t="str">
        <f t="shared" si="23"/>
        <v>8.5</v>
      </c>
      <c r="AB73" s="95">
        <v>4.0</v>
      </c>
      <c r="AC73" s="96">
        <v>4.0</v>
      </c>
      <c r="AD73" s="95">
        <v>7.0</v>
      </c>
      <c r="AE73" s="30" t="str">
        <f t="shared" si="24"/>
        <v>15</v>
      </c>
      <c r="AF73" s="80" t="str">
        <f>'семинары'!D75</f>
        <v>20.0</v>
      </c>
      <c r="AG73" s="12"/>
      <c r="AH73" s="80" t="str">
        <f>'семинары'!E75</f>
        <v>17.5</v>
      </c>
      <c r="AI73" s="12"/>
      <c r="AJ73" s="18" t="str">
        <f t="shared" si="25"/>
        <v>удовл</v>
      </c>
      <c r="AK73" s="36" t="str">
        <f>if('семинары'!Q75="V",AJ73,"неуд")</f>
        <v>удовл</v>
      </c>
    </row>
    <row r="74">
      <c r="A74" s="81">
        <v>5.0</v>
      </c>
      <c r="B74" s="63" t="s">
        <v>135</v>
      </c>
      <c r="C74" s="82">
        <v>421.0</v>
      </c>
      <c r="D74" s="37" t="str">
        <f t="shared" si="26"/>
        <v>76.3</v>
      </c>
      <c r="E74" s="83">
        <v>2.0</v>
      </c>
      <c r="F74" s="81">
        <v>2.0</v>
      </c>
      <c r="G74" s="84"/>
      <c r="H74" s="85"/>
      <c r="I74" s="83">
        <v>1.0</v>
      </c>
      <c r="J74" s="85"/>
      <c r="K74" s="84"/>
      <c r="L74" s="85"/>
      <c r="M74" s="90"/>
      <c r="N74" s="85"/>
      <c r="O74" s="90"/>
      <c r="P74" s="81">
        <v>1.0</v>
      </c>
      <c r="Q74" s="83"/>
      <c r="R74" s="81">
        <v>1.0</v>
      </c>
      <c r="S74" s="83">
        <v>1.0</v>
      </c>
      <c r="T74" s="81">
        <v>2.0</v>
      </c>
      <c r="U74" s="83">
        <v>0.0</v>
      </c>
      <c r="V74" s="81">
        <v>0.0</v>
      </c>
      <c r="W74" s="83">
        <v>0.0</v>
      </c>
      <c r="X74" s="81">
        <v>0.0</v>
      </c>
      <c r="Y74" s="83">
        <v>0.0</v>
      </c>
      <c r="Z74" s="94">
        <v>0.0</v>
      </c>
      <c r="AA74" s="79" t="str">
        <f t="shared" si="23"/>
        <v>4</v>
      </c>
      <c r="AB74" s="95">
        <v>10.0</v>
      </c>
      <c r="AC74" s="96">
        <v>5.0</v>
      </c>
      <c r="AD74" s="95">
        <v>8.0</v>
      </c>
      <c r="AE74" s="30" t="str">
        <f t="shared" si="24"/>
        <v>23</v>
      </c>
      <c r="AF74" s="80" t="str">
        <f>'семинары'!D76</f>
        <v>18.3</v>
      </c>
      <c r="AG74" s="12"/>
      <c r="AH74" s="80" t="str">
        <f>'семинары'!E76</f>
        <v>25.0</v>
      </c>
      <c r="AI74" s="12"/>
      <c r="AJ74" s="18" t="str">
        <f t="shared" si="25"/>
        <v>хорошо</v>
      </c>
      <c r="AK74" s="36" t="str">
        <f>if('семинары'!Q76="V",AJ74,"неуд")</f>
        <v>хорошо</v>
      </c>
    </row>
    <row r="75">
      <c r="A75" s="81">
        <v>6.0</v>
      </c>
      <c r="B75" s="63" t="s">
        <v>136</v>
      </c>
      <c r="C75" s="82">
        <v>421.0</v>
      </c>
      <c r="D75" s="37" t="str">
        <f t="shared" si="26"/>
        <v>79.8</v>
      </c>
      <c r="E75" s="83">
        <v>2.0</v>
      </c>
      <c r="F75" s="81">
        <v>2.0</v>
      </c>
      <c r="G75" s="83">
        <v>3.0</v>
      </c>
      <c r="H75" s="81">
        <v>1.0</v>
      </c>
      <c r="I75" s="84"/>
      <c r="J75" s="81">
        <v>1.0</v>
      </c>
      <c r="K75" s="84"/>
      <c r="L75" s="85"/>
      <c r="M75" s="86">
        <v>2.0</v>
      </c>
      <c r="N75" s="85"/>
      <c r="O75" s="86">
        <v>2.5</v>
      </c>
      <c r="P75" s="85"/>
      <c r="Q75" s="84"/>
      <c r="R75" s="81">
        <v>2.0</v>
      </c>
      <c r="S75" s="83">
        <v>1.0</v>
      </c>
      <c r="T75" s="81">
        <v>0.0</v>
      </c>
      <c r="U75" s="83">
        <v>0.0</v>
      </c>
      <c r="V75" s="81">
        <v>0.0</v>
      </c>
      <c r="W75" s="83">
        <v>0.0</v>
      </c>
      <c r="X75" s="81">
        <v>1.0</v>
      </c>
      <c r="Y75" s="83">
        <v>1.0</v>
      </c>
      <c r="Z75" s="91">
        <v>1.0</v>
      </c>
      <c r="AA75" s="79" t="str">
        <f t="shared" si="23"/>
        <v>6</v>
      </c>
      <c r="AB75" s="92">
        <v>7.5</v>
      </c>
      <c r="AC75" s="93">
        <v>3.0</v>
      </c>
      <c r="AD75" s="92">
        <v>3.5</v>
      </c>
      <c r="AE75" s="30" t="str">
        <f t="shared" si="24"/>
        <v>14</v>
      </c>
      <c r="AF75" s="80" t="str">
        <f>'семинары'!D77</f>
        <v>16.3</v>
      </c>
      <c r="AG75" s="12"/>
      <c r="AH75" s="80" t="str">
        <f>'семинары'!E77</f>
        <v>30.0</v>
      </c>
      <c r="AI75" s="12"/>
      <c r="AJ75" s="18" t="str">
        <f t="shared" si="25"/>
        <v>хорошо</v>
      </c>
      <c r="AK75" s="36" t="str">
        <f>if('семинары'!Q77="V",AJ75,"неуд")</f>
        <v>хорошо</v>
      </c>
    </row>
    <row r="76">
      <c r="A76" s="81">
        <v>7.0</v>
      </c>
      <c r="B76" s="97" t="s">
        <v>137</v>
      </c>
      <c r="C76" s="82">
        <v>421.0</v>
      </c>
      <c r="D76" s="41" t="str">
        <f t="shared" si="26"/>
        <v>46.5</v>
      </c>
      <c r="E76" s="83">
        <v>2.0</v>
      </c>
      <c r="F76" s="81">
        <v>2.0</v>
      </c>
      <c r="G76" s="83">
        <v>3.0</v>
      </c>
      <c r="H76" s="81">
        <v>1.0</v>
      </c>
      <c r="I76" s="83">
        <v>1.0</v>
      </c>
      <c r="J76" s="81">
        <v>1.0</v>
      </c>
      <c r="K76" s="84"/>
      <c r="L76" s="85"/>
      <c r="M76" s="86">
        <v>1.5</v>
      </c>
      <c r="N76" s="85"/>
      <c r="O76" s="86">
        <v>1.0</v>
      </c>
      <c r="P76" s="81">
        <v>1.0</v>
      </c>
      <c r="Q76" s="83"/>
      <c r="R76" s="81">
        <v>4.5</v>
      </c>
      <c r="S76" s="83">
        <v>0.5</v>
      </c>
      <c r="T76" s="81">
        <v>1.0</v>
      </c>
      <c r="U76" s="83">
        <v>0.0</v>
      </c>
      <c r="V76" s="81">
        <v>0.0</v>
      </c>
      <c r="W76" s="83">
        <v>0.0</v>
      </c>
      <c r="X76" s="81">
        <v>0.0</v>
      </c>
      <c r="Y76" s="83">
        <v>1.0</v>
      </c>
      <c r="Z76" s="94">
        <v>2.0</v>
      </c>
      <c r="AA76" s="79" t="str">
        <f t="shared" si="23"/>
        <v>9</v>
      </c>
      <c r="AB76" s="95">
        <v>14.0</v>
      </c>
      <c r="AC76" s="96">
        <v>4.0</v>
      </c>
      <c r="AD76" s="95">
        <v>1.0</v>
      </c>
      <c r="AE76" s="30" t="str">
        <f t="shared" si="24"/>
        <v>19</v>
      </c>
      <c r="AF76" s="80" t="str">
        <f>'семинары'!D78</f>
        <v>5.0</v>
      </c>
      <c r="AG76" s="12"/>
      <c r="AH76" s="80" t="str">
        <f>'семинары'!E78</f>
        <v>0.0</v>
      </c>
      <c r="AI76" s="12"/>
      <c r="AJ76" s="18" t="str">
        <f t="shared" si="25"/>
        <v>неуд</v>
      </c>
      <c r="AK76" s="36" t="str">
        <f>if('семинары'!Q78="V",AJ76,"неуд")</f>
        <v>неуд</v>
      </c>
    </row>
    <row r="77">
      <c r="A77" s="81">
        <v>8.0</v>
      </c>
      <c r="B77" s="63" t="s">
        <v>138</v>
      </c>
      <c r="C77" s="82">
        <v>421.0</v>
      </c>
      <c r="D77" s="37" t="str">
        <f t="shared" si="26"/>
        <v>96.5</v>
      </c>
      <c r="E77" s="83">
        <v>2.0</v>
      </c>
      <c r="F77" s="81">
        <v>2.0</v>
      </c>
      <c r="G77" s="83">
        <v>2.0</v>
      </c>
      <c r="H77" s="81">
        <v>1.0</v>
      </c>
      <c r="I77" s="83">
        <v>1.0</v>
      </c>
      <c r="J77" s="81">
        <v>2.0</v>
      </c>
      <c r="K77" s="84"/>
      <c r="L77" s="85"/>
      <c r="M77" s="86">
        <v>1.0</v>
      </c>
      <c r="N77" s="85"/>
      <c r="O77" s="86">
        <v>3.0</v>
      </c>
      <c r="P77" s="85"/>
      <c r="Q77" s="84"/>
      <c r="R77" s="81">
        <v>5.0</v>
      </c>
      <c r="S77" s="83">
        <v>2.0</v>
      </c>
      <c r="T77" s="81">
        <v>0.0</v>
      </c>
      <c r="U77" s="83">
        <v>0.0</v>
      </c>
      <c r="V77" s="81">
        <v>0.0</v>
      </c>
      <c r="W77" s="83">
        <v>1.0</v>
      </c>
      <c r="X77" s="81">
        <v>2.0</v>
      </c>
      <c r="Y77" s="83">
        <v>0.0</v>
      </c>
      <c r="Z77" s="94">
        <v>0.0</v>
      </c>
      <c r="AA77" s="79" t="str">
        <f t="shared" si="23"/>
        <v>10</v>
      </c>
      <c r="AB77" s="95">
        <v>6.5</v>
      </c>
      <c r="AC77" s="96">
        <v>14.0</v>
      </c>
      <c r="AD77" s="95">
        <v>2.0</v>
      </c>
      <c r="AE77" s="30" t="str">
        <f t="shared" si="24"/>
        <v>22.5</v>
      </c>
      <c r="AF77" s="80" t="str">
        <f>'семинары'!D79</f>
        <v>20.0</v>
      </c>
      <c r="AG77" s="12"/>
      <c r="AH77" s="80" t="str">
        <f>'семинары'!E79</f>
        <v>30.0</v>
      </c>
      <c r="AI77" s="12"/>
      <c r="AJ77" s="18" t="str">
        <f t="shared" si="25"/>
        <v>хорошо</v>
      </c>
      <c r="AK77" s="36" t="str">
        <f>if('семинары'!Q79="V",AJ77,"неуд")</f>
        <v>хорошо</v>
      </c>
    </row>
    <row r="78">
      <c r="A78" s="81">
        <v>9.0</v>
      </c>
      <c r="B78" s="63" t="s">
        <v>139</v>
      </c>
      <c r="C78" s="82">
        <v>421.0</v>
      </c>
      <c r="D78" s="37" t="str">
        <f t="shared" si="26"/>
        <v>74.5</v>
      </c>
      <c r="E78" s="83">
        <v>2.0</v>
      </c>
      <c r="F78" s="85"/>
      <c r="G78" s="84"/>
      <c r="H78" s="81"/>
      <c r="I78" s="84"/>
      <c r="J78" s="85"/>
      <c r="K78" s="84"/>
      <c r="L78" s="85"/>
      <c r="M78" s="90"/>
      <c r="N78" s="85"/>
      <c r="O78" s="90"/>
      <c r="P78" s="85"/>
      <c r="Q78" s="84"/>
      <c r="R78" s="81">
        <v>6.5</v>
      </c>
      <c r="S78" s="83">
        <v>0.0</v>
      </c>
      <c r="T78" s="81">
        <v>2.0</v>
      </c>
      <c r="U78" s="83">
        <v>3.0</v>
      </c>
      <c r="V78" s="81">
        <v>1.0</v>
      </c>
      <c r="W78" s="83">
        <v>3.0</v>
      </c>
      <c r="X78" s="81">
        <v>3.0</v>
      </c>
      <c r="Y78" s="83">
        <v>2.0</v>
      </c>
      <c r="Z78" s="91">
        <v>3.0</v>
      </c>
      <c r="AA78" s="79" t="str">
        <f t="shared" si="23"/>
        <v>23.5</v>
      </c>
      <c r="AB78" s="92">
        <v>0.0</v>
      </c>
      <c r="AC78" s="93">
        <v>0.0</v>
      </c>
      <c r="AD78" s="92">
        <v>0.0</v>
      </c>
      <c r="AE78" s="30" t="str">
        <f t="shared" si="24"/>
        <v>0</v>
      </c>
      <c r="AF78" s="80" t="str">
        <f>'семинары'!D80</f>
        <v>19.0</v>
      </c>
      <c r="AG78" s="12"/>
      <c r="AH78" s="80" t="str">
        <f>'семинары'!E80</f>
        <v>30.0</v>
      </c>
      <c r="AI78" s="12"/>
      <c r="AJ78" s="18" t="str">
        <f t="shared" si="25"/>
        <v>хорошо</v>
      </c>
      <c r="AK78" s="36" t="str">
        <f>if('семинары'!Q80="V",AJ78,"неуд")</f>
        <v>хорошо</v>
      </c>
    </row>
    <row r="79">
      <c r="A79" s="81">
        <v>10.0</v>
      </c>
      <c r="B79" s="63" t="s">
        <v>140</v>
      </c>
      <c r="C79" s="82">
        <v>421.0</v>
      </c>
      <c r="D79" s="23" t="str">
        <f t="shared" si="26"/>
        <v>106.0</v>
      </c>
      <c r="E79" s="83">
        <v>2.0</v>
      </c>
      <c r="F79" s="81">
        <v>2.0</v>
      </c>
      <c r="G79" s="83">
        <v>1.0</v>
      </c>
      <c r="H79" s="81">
        <v>1.0</v>
      </c>
      <c r="I79" s="83">
        <v>2.0</v>
      </c>
      <c r="J79" s="81">
        <v>1.0</v>
      </c>
      <c r="K79" s="84"/>
      <c r="L79" s="85"/>
      <c r="M79" s="86">
        <v>1.5</v>
      </c>
      <c r="N79" s="85"/>
      <c r="O79" s="86">
        <v>1.0</v>
      </c>
      <c r="P79" s="81">
        <v>2.0</v>
      </c>
      <c r="Q79" s="83"/>
      <c r="R79" s="81">
        <v>5.5</v>
      </c>
      <c r="S79" s="83">
        <v>1.0</v>
      </c>
      <c r="T79" s="81">
        <v>2.0</v>
      </c>
      <c r="U79" s="83">
        <v>0.0</v>
      </c>
      <c r="V79" s="81">
        <v>0.0</v>
      </c>
      <c r="W79" s="83">
        <v>0.0</v>
      </c>
      <c r="X79" s="81">
        <v>1.0</v>
      </c>
      <c r="Y79" s="83">
        <v>2.0</v>
      </c>
      <c r="Z79" s="94">
        <v>3.0</v>
      </c>
      <c r="AA79" s="79" t="str">
        <f t="shared" si="23"/>
        <v>14.5</v>
      </c>
      <c r="AB79" s="95">
        <v>14.0</v>
      </c>
      <c r="AC79" s="96" t="s">
        <v>46</v>
      </c>
      <c r="AD79" s="95">
        <v>8.0</v>
      </c>
      <c r="AE79" s="30">
        <v>25.0</v>
      </c>
      <c r="AF79" s="80" t="str">
        <f>'семинары'!D81</f>
        <v>20.0</v>
      </c>
      <c r="AG79" s="12"/>
      <c r="AH79" s="80" t="str">
        <f>'семинары'!E81</f>
        <v>33.0</v>
      </c>
      <c r="AI79" s="12"/>
      <c r="AJ79" s="18" t="str">
        <f t="shared" si="25"/>
        <v>отлично</v>
      </c>
      <c r="AK79" s="36" t="str">
        <f>if('семинары'!Q81="V",AJ79,"неуд")</f>
        <v>отлично</v>
      </c>
    </row>
    <row r="80">
      <c r="A80" s="98">
        <v>11.0</v>
      </c>
      <c r="B80" s="98" t="s">
        <v>141</v>
      </c>
      <c r="C80" s="99">
        <v>421.0</v>
      </c>
      <c r="D80" s="100" t="str">
        <f t="shared" si="26"/>
        <v>0.0</v>
      </c>
      <c r="E80" s="101"/>
      <c r="F80" s="102"/>
      <c r="G80" s="101"/>
      <c r="H80" s="102"/>
      <c r="I80" s="101"/>
      <c r="J80" s="102"/>
      <c r="K80" s="101"/>
      <c r="L80" s="102"/>
      <c r="M80" s="103"/>
      <c r="N80" s="102"/>
      <c r="O80" s="103"/>
      <c r="P80" s="102"/>
      <c r="Q80" s="101"/>
      <c r="R80" s="102"/>
      <c r="S80" s="101"/>
      <c r="T80" s="102"/>
      <c r="U80" s="101"/>
      <c r="V80" s="102"/>
      <c r="W80" s="101"/>
      <c r="X80" s="102"/>
      <c r="Y80" s="101"/>
      <c r="Z80" s="104"/>
      <c r="AA80" s="84"/>
      <c r="AB80" s="105"/>
      <c r="AC80" s="106"/>
      <c r="AD80" s="105"/>
      <c r="AE80" s="30"/>
      <c r="AF80" s="107" t="str">
        <f>'семинары'!D82</f>
        <v/>
      </c>
      <c r="AG80" s="12"/>
      <c r="AH80" s="107" t="str">
        <f>'семинары'!E82</f>
        <v/>
      </c>
      <c r="AI80" s="12"/>
      <c r="AJ80" s="18"/>
      <c r="AK80" s="36"/>
    </row>
    <row r="81">
      <c r="A81" s="81">
        <v>12.0</v>
      </c>
      <c r="B81" s="63" t="s">
        <v>142</v>
      </c>
      <c r="C81" s="82">
        <v>421.0</v>
      </c>
      <c r="D81" s="23" t="str">
        <f t="shared" si="26"/>
        <v>109.8</v>
      </c>
      <c r="E81" s="83">
        <v>2.0</v>
      </c>
      <c r="F81" s="85"/>
      <c r="G81" s="83">
        <v>3.0</v>
      </c>
      <c r="H81" s="81">
        <v>2.0</v>
      </c>
      <c r="I81" s="83">
        <v>2.0</v>
      </c>
      <c r="J81" s="81">
        <v>1.0</v>
      </c>
      <c r="K81" s="84"/>
      <c r="L81" s="85"/>
      <c r="M81" s="86">
        <v>2.5</v>
      </c>
      <c r="N81" s="85"/>
      <c r="O81" s="86">
        <v>3.0</v>
      </c>
      <c r="P81" s="81">
        <v>2.0</v>
      </c>
      <c r="Q81" s="83"/>
      <c r="R81" s="81">
        <v>7.5</v>
      </c>
      <c r="S81" s="83">
        <v>0.5</v>
      </c>
      <c r="T81" s="81">
        <v>2.0</v>
      </c>
      <c r="U81" s="83">
        <v>2.0</v>
      </c>
      <c r="V81" s="81">
        <v>0.0</v>
      </c>
      <c r="W81" s="83">
        <v>0.0</v>
      </c>
      <c r="X81" s="81">
        <v>0.0</v>
      </c>
      <c r="Y81" s="83">
        <v>3.0</v>
      </c>
      <c r="Z81" s="91">
        <v>3.0</v>
      </c>
      <c r="AA81" s="79" t="str">
        <f t="shared" ref="AA81:AA84" si="27">SUM(R81:Z81)</f>
        <v>18</v>
      </c>
      <c r="AB81" s="92">
        <v>7.0</v>
      </c>
      <c r="AC81" s="93">
        <v>6.0</v>
      </c>
      <c r="AD81" s="92">
        <v>7.0</v>
      </c>
      <c r="AE81" s="30" t="str">
        <f t="shared" ref="AE81:AE84" si="28">sum(AB81:AD81)
</f>
        <v>20</v>
      </c>
      <c r="AF81" s="80" t="str">
        <f>'семинары'!D83</f>
        <v>28.0</v>
      </c>
      <c r="AG81" s="12"/>
      <c r="AH81" s="80" t="str">
        <f>'семинары'!E83</f>
        <v>26.3</v>
      </c>
      <c r="AI81" s="12"/>
      <c r="AJ81" s="18" t="str">
        <f t="shared" ref="AJ81:AJ84" si="29">if(D81&gt;=105,"отлично",if(D81&gt;69.9,"хорошо",if(D81&gt;60,"удовл","неуд")))</f>
        <v>отлично</v>
      </c>
      <c r="AK81" s="36" t="str">
        <f>if('семинары'!Q83="V",AJ81,"неуд")</f>
        <v>отлично</v>
      </c>
    </row>
    <row r="82">
      <c r="A82" s="81">
        <v>13.0</v>
      </c>
      <c r="B82" s="63" t="s">
        <v>143</v>
      </c>
      <c r="C82" s="82">
        <v>421.0</v>
      </c>
      <c r="D82" s="23" t="str">
        <f t="shared" si="26"/>
        <v>106.0</v>
      </c>
      <c r="E82" s="83">
        <v>2.0</v>
      </c>
      <c r="F82" s="81">
        <v>2.0</v>
      </c>
      <c r="G82" s="83">
        <v>2.0</v>
      </c>
      <c r="H82" s="81">
        <v>1.0</v>
      </c>
      <c r="I82" s="83">
        <v>1.0</v>
      </c>
      <c r="J82" s="81">
        <v>1.0</v>
      </c>
      <c r="K82" s="84"/>
      <c r="L82" s="85"/>
      <c r="M82" s="90"/>
      <c r="N82" s="85"/>
      <c r="O82" s="86">
        <v>1.0</v>
      </c>
      <c r="P82" s="81">
        <v>2.0</v>
      </c>
      <c r="Q82" s="83"/>
      <c r="R82" s="81">
        <v>8.0</v>
      </c>
      <c r="S82" s="83">
        <v>1.0</v>
      </c>
      <c r="T82" s="81">
        <v>2.0</v>
      </c>
      <c r="U82" s="83">
        <v>0.0</v>
      </c>
      <c r="V82" s="81">
        <v>0.0</v>
      </c>
      <c r="W82" s="83">
        <v>0.0</v>
      </c>
      <c r="X82" s="81">
        <v>1.0</v>
      </c>
      <c r="Y82" s="83">
        <v>3.0</v>
      </c>
      <c r="Z82" s="91">
        <v>3.0</v>
      </c>
      <c r="AA82" s="79" t="str">
        <f t="shared" si="27"/>
        <v>18</v>
      </c>
      <c r="AB82" s="92">
        <v>14.0</v>
      </c>
      <c r="AC82" s="93">
        <v>8.0</v>
      </c>
      <c r="AD82" s="92">
        <v>4.0</v>
      </c>
      <c r="AE82" s="30" t="str">
        <f t="shared" si="28"/>
        <v>26</v>
      </c>
      <c r="AF82" s="80" t="str">
        <f>'семинары'!D84</f>
        <v>20.0</v>
      </c>
      <c r="AG82" s="12"/>
      <c r="AH82" s="80" t="str">
        <f>'семинары'!E84</f>
        <v>30.0</v>
      </c>
      <c r="AI82" s="12"/>
      <c r="AJ82" s="18" t="str">
        <f t="shared" si="29"/>
        <v>отлично</v>
      </c>
      <c r="AK82" s="36" t="str">
        <f>if('семинары'!Q84="V",AJ82,"неуд")</f>
        <v>отлично</v>
      </c>
    </row>
    <row r="83">
      <c r="A83" s="81">
        <v>14.0</v>
      </c>
      <c r="B83" s="63" t="s">
        <v>144</v>
      </c>
      <c r="C83" s="82">
        <v>421.0</v>
      </c>
      <c r="D83" s="37" t="str">
        <f t="shared" si="26"/>
        <v>77.5</v>
      </c>
      <c r="E83" s="83">
        <v>2.0</v>
      </c>
      <c r="F83" s="81">
        <v>2.0</v>
      </c>
      <c r="G83" s="84"/>
      <c r="H83" s="85"/>
      <c r="I83" s="84"/>
      <c r="J83" s="81">
        <v>1.5</v>
      </c>
      <c r="K83" s="84"/>
      <c r="L83" s="85"/>
      <c r="M83" s="90"/>
      <c r="N83" s="85"/>
      <c r="O83" s="90"/>
      <c r="P83" s="85"/>
      <c r="Q83" s="84"/>
      <c r="R83" s="81">
        <v>3.0</v>
      </c>
      <c r="S83" s="83">
        <v>0.0</v>
      </c>
      <c r="T83" s="81">
        <v>0.0</v>
      </c>
      <c r="U83" s="83">
        <v>0.0</v>
      </c>
      <c r="V83" s="81">
        <v>3.0</v>
      </c>
      <c r="W83" s="83">
        <v>2.5</v>
      </c>
      <c r="X83" s="81">
        <v>1.0</v>
      </c>
      <c r="Y83" s="83">
        <v>0.0</v>
      </c>
      <c r="Z83" s="94">
        <v>3.0</v>
      </c>
      <c r="AA83" s="79" t="str">
        <f t="shared" si="27"/>
        <v>12.5</v>
      </c>
      <c r="AB83" s="95">
        <v>11.0</v>
      </c>
      <c r="AC83" s="96" t="s">
        <v>41</v>
      </c>
      <c r="AD83" s="95">
        <v>9.0</v>
      </c>
      <c r="AE83" s="30" t="str">
        <f t="shared" si="28"/>
        <v>20</v>
      </c>
      <c r="AF83" s="80" t="str">
        <f>'семинары'!D85</f>
        <v>12.0</v>
      </c>
      <c r="AG83" s="12"/>
      <c r="AH83" s="80" t="str">
        <f>'семинары'!E85</f>
        <v>27.5</v>
      </c>
      <c r="AI83" s="12"/>
      <c r="AJ83" s="18" t="str">
        <f t="shared" si="29"/>
        <v>хорошо</v>
      </c>
      <c r="AK83" s="36" t="str">
        <f>if('семинары'!Q85="V",AJ83,"неуд")</f>
        <v>хорошо</v>
      </c>
    </row>
    <row r="84">
      <c r="A84" s="81">
        <v>15.0</v>
      </c>
      <c r="B84" s="63" t="s">
        <v>145</v>
      </c>
      <c r="C84" s="82">
        <v>421.0</v>
      </c>
      <c r="D84" s="23" t="str">
        <f t="shared" si="26"/>
        <v>110.0</v>
      </c>
      <c r="E84" s="83">
        <v>2.0</v>
      </c>
      <c r="F84" s="81">
        <v>2.0</v>
      </c>
      <c r="G84" s="83">
        <v>3.0</v>
      </c>
      <c r="H84" s="81">
        <v>3.0</v>
      </c>
      <c r="I84" s="83">
        <v>2.0</v>
      </c>
      <c r="J84" s="81">
        <v>1.5</v>
      </c>
      <c r="K84" s="84"/>
      <c r="L84" s="85"/>
      <c r="M84" s="86">
        <v>2.5</v>
      </c>
      <c r="N84" s="85"/>
      <c r="O84" s="86">
        <v>2.5</v>
      </c>
      <c r="P84" s="85"/>
      <c r="Q84" s="83">
        <v>5.0</v>
      </c>
      <c r="R84" s="81">
        <v>9.5</v>
      </c>
      <c r="S84" s="83">
        <v>1.0</v>
      </c>
      <c r="T84" s="81">
        <v>2.0</v>
      </c>
      <c r="U84" s="83">
        <v>0.0</v>
      </c>
      <c r="V84" s="81">
        <v>3.0</v>
      </c>
      <c r="W84" s="83">
        <v>0.0</v>
      </c>
      <c r="X84" s="81">
        <v>1.0</v>
      </c>
      <c r="Y84" s="83">
        <v>3.0</v>
      </c>
      <c r="Z84" s="94">
        <v>3.0</v>
      </c>
      <c r="AA84" s="79" t="str">
        <f t="shared" si="27"/>
        <v>22.5</v>
      </c>
      <c r="AB84" s="95">
        <v>10.0</v>
      </c>
      <c r="AC84" s="96" t="s">
        <v>41</v>
      </c>
      <c r="AD84" s="95" t="s">
        <v>41</v>
      </c>
      <c r="AE84" s="30" t="str">
        <f t="shared" si="28"/>
        <v>10</v>
      </c>
      <c r="AF84" s="80" t="str">
        <f>'семинары'!D86</f>
        <v>24.0</v>
      </c>
      <c r="AG84" s="12"/>
      <c r="AH84" s="80" t="str">
        <f>'семинары'!E86</f>
        <v>30.0</v>
      </c>
      <c r="AI84" s="12"/>
      <c r="AJ84" s="18" t="str">
        <f t="shared" si="29"/>
        <v>отлично</v>
      </c>
      <c r="AK84" s="36" t="str">
        <f>if('семинары'!Q86="V",AJ84,"неуд")</f>
        <v>отлично</v>
      </c>
    </row>
    <row r="85">
      <c r="A85" s="69"/>
      <c r="B85" s="69"/>
      <c r="C85" s="70"/>
      <c r="D85" s="108" t="str">
        <f>AVERAGE(D48:D79,D81:D84)</f>
        <v>85.5</v>
      </c>
      <c r="E85" s="71" t="str">
        <f>SUM(E48:E84)/2</f>
        <v>36</v>
      </c>
      <c r="F85" s="72" t="str">
        <f>AVERAGE(F48:F79,F81:F84)</f>
        <v>2.2</v>
      </c>
      <c r="G85" s="72" t="str">
        <f t="shared" ref="G85:J85" si="30">AVERAGE(G48:G84)</f>
        <v>2.7</v>
      </c>
      <c r="H85" s="72" t="str">
        <f t="shared" si="30"/>
        <v>1.5</v>
      </c>
      <c r="I85" s="72" t="str">
        <f t="shared" si="30"/>
        <v>1.6</v>
      </c>
      <c r="J85" s="72" t="str">
        <f t="shared" si="30"/>
        <v>1.3</v>
      </c>
      <c r="K85" s="72"/>
      <c r="L85" s="72"/>
      <c r="M85" s="72" t="str">
        <f>AVERAGE(M48:M84)</f>
        <v>2.4</v>
      </c>
      <c r="N85" s="72"/>
      <c r="O85" s="72" t="str">
        <f>AVERAGE(O48:O84)</f>
        <v>2.0</v>
      </c>
      <c r="P85" s="69"/>
      <c r="Q85" s="69"/>
      <c r="R85" s="72" t="str">
        <f t="shared" ref="R85:S85" si="31">AVERAGE(R47:R84)</f>
        <v>5.9</v>
      </c>
      <c r="S85" s="72" t="str">
        <f t="shared" si="31"/>
        <v>0.9</v>
      </c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72"/>
      <c r="AI85" s="72"/>
      <c r="AJ85" s="69"/>
      <c r="AK85" s="69"/>
    </row>
    <row r="86">
      <c r="A86" s="69"/>
      <c r="B86" s="60" t="s">
        <v>78</v>
      </c>
      <c r="C86" s="70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72"/>
      <c r="AI86" s="72"/>
      <c r="AJ86" s="69"/>
      <c r="AK86" s="69"/>
    </row>
    <row r="87">
      <c r="A87" s="69"/>
      <c r="B87" s="109"/>
      <c r="C87" s="110"/>
      <c r="D87" s="111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72"/>
      <c r="AI87" s="72"/>
      <c r="AJ87" s="69"/>
      <c r="AK87" s="69"/>
    </row>
    <row r="88">
      <c r="A88" s="69"/>
      <c r="B88" s="69"/>
      <c r="C88" s="110"/>
      <c r="D88" s="111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72"/>
      <c r="AI88" s="72"/>
      <c r="AJ88" s="69"/>
      <c r="AK88" s="69"/>
    </row>
    <row r="89">
      <c r="A89" s="69"/>
      <c r="B89" s="69"/>
      <c r="C89" s="110"/>
      <c r="D89" s="111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72"/>
      <c r="AI89" s="72"/>
      <c r="AJ89" s="69"/>
      <c r="AK89" s="69"/>
    </row>
    <row r="90">
      <c r="A90" s="69"/>
      <c r="B90" s="69"/>
      <c r="C90" s="110"/>
      <c r="D90" s="111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72"/>
      <c r="AI90" s="72"/>
      <c r="AJ90" s="69"/>
      <c r="AK90" s="69"/>
    </row>
    <row r="91">
      <c r="A91" s="69"/>
      <c r="B91" s="69"/>
      <c r="C91" s="110"/>
      <c r="D91" s="111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72"/>
      <c r="AI91" s="72"/>
      <c r="AJ91" s="69"/>
      <c r="AK91" s="69"/>
    </row>
    <row r="92">
      <c r="A92" s="69"/>
      <c r="B92" s="69"/>
      <c r="C92" s="70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72"/>
      <c r="AI92" s="72"/>
      <c r="AJ92" s="69"/>
      <c r="AK92" s="69"/>
    </row>
    <row r="93">
      <c r="A93" s="69"/>
      <c r="B93" s="69"/>
      <c r="C93" s="70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72"/>
      <c r="AI93" s="72"/>
      <c r="AJ93" s="69"/>
      <c r="AK93" s="69"/>
    </row>
    <row r="94">
      <c r="A94" s="69"/>
      <c r="B94" s="69"/>
      <c r="C94" s="70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72"/>
      <c r="AI94" s="72"/>
      <c r="AJ94" s="69"/>
      <c r="AK94" s="69"/>
    </row>
    <row r="95">
      <c r="A95" s="69"/>
      <c r="B95" s="69"/>
      <c r="C95" s="70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72"/>
      <c r="AI95" s="72"/>
      <c r="AJ95" s="69"/>
      <c r="AK95" s="69"/>
    </row>
    <row r="96">
      <c r="A96" s="69"/>
      <c r="B96" s="69"/>
      <c r="C96" s="70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72"/>
      <c r="AI96" s="72"/>
      <c r="AJ96" s="69"/>
      <c r="AK96" s="69"/>
    </row>
    <row r="97">
      <c r="A97" s="69"/>
      <c r="B97" s="69"/>
      <c r="C97" s="70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72"/>
      <c r="AI97" s="72"/>
      <c r="AJ97" s="69"/>
      <c r="AK97" s="69"/>
    </row>
    <row r="98">
      <c r="A98" s="69"/>
      <c r="B98" s="69"/>
      <c r="C98" s="70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72"/>
      <c r="AI98" s="72"/>
      <c r="AJ98" s="69"/>
      <c r="AK98" s="69"/>
    </row>
    <row r="99">
      <c r="A99" s="69"/>
      <c r="B99" s="69"/>
      <c r="C99" s="70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72"/>
      <c r="AI99" s="72"/>
      <c r="AJ99" s="69"/>
      <c r="AK99" s="69"/>
    </row>
    <row r="100">
      <c r="A100" s="69"/>
      <c r="B100" s="69"/>
      <c r="C100" s="70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72"/>
      <c r="AI100" s="72"/>
      <c r="AJ100" s="69"/>
      <c r="AK100" s="69"/>
    </row>
    <row r="101">
      <c r="A101" s="69"/>
      <c r="B101" s="69"/>
      <c r="C101" s="70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72"/>
      <c r="AI101" s="72"/>
      <c r="AJ101" s="69"/>
      <c r="AK101" s="69"/>
    </row>
    <row r="102">
      <c r="A102" s="69"/>
      <c r="B102" s="69"/>
      <c r="C102" s="70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72"/>
      <c r="AI102" s="72"/>
      <c r="AJ102" s="69"/>
      <c r="AK102" s="69"/>
    </row>
    <row r="103">
      <c r="A103" s="69"/>
      <c r="B103" s="69"/>
      <c r="C103" s="70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72"/>
      <c r="AI103" s="72"/>
      <c r="AJ103" s="69"/>
      <c r="AK103" s="69"/>
    </row>
    <row r="104">
      <c r="A104" s="69"/>
      <c r="B104" s="69"/>
      <c r="C104" s="70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72"/>
      <c r="AI104" s="72"/>
      <c r="AJ104" s="69"/>
      <c r="AK104" s="69"/>
    </row>
    <row r="105">
      <c r="A105" s="69"/>
      <c r="B105" s="69"/>
      <c r="C105" s="70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72"/>
      <c r="AI105" s="72"/>
      <c r="AJ105" s="69"/>
      <c r="AK105" s="69"/>
    </row>
    <row r="106">
      <c r="A106" s="69"/>
      <c r="B106" s="69"/>
      <c r="C106" s="70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72"/>
      <c r="AI106" s="72"/>
      <c r="AJ106" s="69"/>
      <c r="AK106" s="69"/>
    </row>
    <row r="107">
      <c r="A107" s="69"/>
      <c r="B107" s="69"/>
      <c r="C107" s="70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72"/>
      <c r="AI107" s="72"/>
      <c r="AJ107" s="69"/>
      <c r="AK107" s="69"/>
    </row>
    <row r="108">
      <c r="A108" s="69"/>
      <c r="B108" s="69"/>
      <c r="C108" s="70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72"/>
      <c r="AI108" s="72"/>
      <c r="AJ108" s="69"/>
      <c r="AK108" s="69"/>
    </row>
    <row r="109">
      <c r="A109" s="69"/>
      <c r="B109" s="69"/>
      <c r="C109" s="70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72"/>
      <c r="AI109" s="72"/>
      <c r="AJ109" s="69"/>
      <c r="AK109" s="69"/>
    </row>
    <row r="110">
      <c r="A110" s="69"/>
      <c r="B110" s="69"/>
      <c r="C110" s="70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72"/>
      <c r="AI110" s="72"/>
      <c r="AJ110" s="69"/>
      <c r="AK110" s="69"/>
    </row>
    <row r="111">
      <c r="A111" s="69"/>
      <c r="B111" s="69"/>
      <c r="C111" s="70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72"/>
      <c r="AI111" s="72"/>
      <c r="AJ111" s="69"/>
      <c r="AK111" s="69"/>
    </row>
    <row r="112">
      <c r="A112" s="69"/>
      <c r="B112" s="69"/>
      <c r="C112" s="70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72"/>
      <c r="AI112" s="72"/>
      <c r="AJ112" s="69"/>
      <c r="AK112" s="69"/>
    </row>
    <row r="113">
      <c r="A113" s="69"/>
      <c r="B113" s="69"/>
      <c r="C113" s="70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72"/>
      <c r="AI113" s="72"/>
      <c r="AJ113" s="69"/>
      <c r="AK113" s="69"/>
    </row>
    <row r="114">
      <c r="A114" s="69"/>
      <c r="B114" s="69"/>
      <c r="C114" s="70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72"/>
      <c r="AI114" s="72"/>
      <c r="AJ114" s="69"/>
      <c r="AK114" s="69"/>
    </row>
    <row r="115">
      <c r="A115" s="69"/>
      <c r="B115" s="69"/>
      <c r="C115" s="70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72"/>
      <c r="AI115" s="72"/>
      <c r="AJ115" s="69"/>
      <c r="AK115" s="69"/>
    </row>
    <row r="116">
      <c r="A116" s="69"/>
      <c r="B116" s="69"/>
      <c r="C116" s="70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72"/>
      <c r="AI116" s="72"/>
      <c r="AJ116" s="69"/>
      <c r="AK116" s="69"/>
    </row>
    <row r="117">
      <c r="A117" s="69"/>
      <c r="B117" s="69"/>
      <c r="C117" s="70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72"/>
      <c r="AI117" s="72"/>
      <c r="AJ117" s="69"/>
      <c r="AK117" s="69"/>
    </row>
    <row r="118">
      <c r="A118" s="69"/>
      <c r="B118" s="69"/>
      <c r="C118" s="70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72"/>
      <c r="AI118" s="72"/>
      <c r="AJ118" s="69"/>
      <c r="AK118" s="69"/>
    </row>
    <row r="119">
      <c r="A119" s="69"/>
      <c r="B119" s="69"/>
      <c r="C119" s="70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72"/>
      <c r="AI119" s="72"/>
      <c r="AJ119" s="69"/>
      <c r="AK119" s="69"/>
    </row>
    <row r="120">
      <c r="A120" s="69"/>
      <c r="B120" s="69"/>
      <c r="C120" s="70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72"/>
      <c r="AI120" s="72"/>
      <c r="AJ120" s="69"/>
      <c r="AK120" s="69"/>
    </row>
    <row r="121">
      <c r="A121" s="69"/>
      <c r="B121" s="69"/>
      <c r="C121" s="70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72"/>
      <c r="AI121" s="72"/>
      <c r="AJ121" s="69"/>
      <c r="AK121" s="69"/>
    </row>
    <row r="122">
      <c r="A122" s="69"/>
      <c r="B122" s="69"/>
      <c r="C122" s="70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72"/>
      <c r="AI122" s="72"/>
      <c r="AJ122" s="69"/>
      <c r="AK122" s="69"/>
    </row>
    <row r="123">
      <c r="A123" s="69"/>
      <c r="B123" s="69"/>
      <c r="C123" s="70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72"/>
      <c r="AI123" s="72"/>
      <c r="AJ123" s="69"/>
      <c r="AK123" s="69"/>
    </row>
    <row r="124">
      <c r="A124" s="69"/>
      <c r="B124" s="69"/>
      <c r="C124" s="70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72"/>
      <c r="AI124" s="72"/>
      <c r="AJ124" s="69"/>
      <c r="AK124" s="69"/>
    </row>
    <row r="125">
      <c r="A125" s="69"/>
      <c r="B125" s="69"/>
      <c r="C125" s="70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72"/>
      <c r="AI125" s="72"/>
      <c r="AJ125" s="69"/>
      <c r="AK125" s="69"/>
    </row>
    <row r="126">
      <c r="A126" s="69"/>
      <c r="B126" s="69"/>
      <c r="C126" s="70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72"/>
      <c r="AI126" s="72"/>
      <c r="AJ126" s="69"/>
      <c r="AK126" s="69"/>
    </row>
    <row r="127">
      <c r="A127" s="69"/>
      <c r="B127" s="69"/>
      <c r="C127" s="70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72"/>
      <c r="AI127" s="72"/>
      <c r="AJ127" s="69"/>
      <c r="AK127" s="69"/>
    </row>
    <row r="128">
      <c r="A128" s="69"/>
      <c r="B128" s="69"/>
      <c r="C128" s="70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72"/>
      <c r="AI128" s="72"/>
      <c r="AJ128" s="69"/>
      <c r="AK128" s="69"/>
    </row>
    <row r="129">
      <c r="A129" s="69"/>
      <c r="B129" s="69"/>
      <c r="C129" s="70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72"/>
      <c r="AI129" s="72"/>
      <c r="AJ129" s="69"/>
      <c r="AK129" s="69"/>
    </row>
    <row r="130">
      <c r="A130" s="69"/>
      <c r="B130" s="69"/>
      <c r="C130" s="70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72"/>
      <c r="AI130" s="72"/>
      <c r="AJ130" s="69"/>
      <c r="AK130" s="69"/>
    </row>
    <row r="131">
      <c r="A131" s="69"/>
      <c r="B131" s="69"/>
      <c r="C131" s="70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72"/>
      <c r="AI131" s="72"/>
      <c r="AJ131" s="69"/>
      <c r="AK131" s="69"/>
    </row>
    <row r="132">
      <c r="A132" s="69"/>
      <c r="B132" s="69"/>
      <c r="C132" s="70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72"/>
      <c r="AI132" s="72"/>
      <c r="AJ132" s="69"/>
      <c r="AK132" s="69"/>
    </row>
    <row r="133">
      <c r="A133" s="69"/>
      <c r="B133" s="69"/>
      <c r="C133" s="70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72"/>
      <c r="AI133" s="72"/>
      <c r="AJ133" s="69"/>
      <c r="AK133" s="69"/>
    </row>
    <row r="134">
      <c r="A134" s="69"/>
      <c r="B134" s="69"/>
      <c r="C134" s="70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72"/>
      <c r="AI134" s="72"/>
      <c r="AJ134" s="69"/>
      <c r="AK134" s="69"/>
    </row>
    <row r="135">
      <c r="A135" s="69"/>
      <c r="B135" s="69"/>
      <c r="C135" s="70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72"/>
      <c r="AI135" s="72"/>
      <c r="AJ135" s="69"/>
      <c r="AK135" s="69"/>
    </row>
    <row r="136">
      <c r="A136" s="69"/>
      <c r="B136" s="69"/>
      <c r="C136" s="70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72"/>
      <c r="AI136" s="72"/>
      <c r="AJ136" s="69"/>
      <c r="AK136" s="69"/>
    </row>
    <row r="137">
      <c r="A137" s="69"/>
      <c r="B137" s="69"/>
      <c r="C137" s="70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72"/>
      <c r="AI137" s="72"/>
      <c r="AJ137" s="69"/>
      <c r="AK137" s="69"/>
    </row>
    <row r="138">
      <c r="A138" s="69"/>
      <c r="B138" s="69"/>
      <c r="C138" s="70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72"/>
      <c r="AI138" s="72"/>
      <c r="AJ138" s="69"/>
      <c r="AK138" s="69"/>
    </row>
    <row r="139">
      <c r="A139" s="69"/>
      <c r="B139" s="69"/>
      <c r="C139" s="70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72"/>
      <c r="AI139" s="72"/>
      <c r="AJ139" s="69"/>
      <c r="AK139" s="69"/>
    </row>
    <row r="140">
      <c r="A140" s="69"/>
      <c r="B140" s="69"/>
      <c r="C140" s="70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72"/>
      <c r="AI140" s="72"/>
      <c r="AJ140" s="69"/>
      <c r="AK140" s="69"/>
    </row>
    <row r="141">
      <c r="A141" s="69"/>
      <c r="B141" s="69"/>
      <c r="C141" s="70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72"/>
      <c r="AI141" s="72"/>
      <c r="AJ141" s="69"/>
      <c r="AK141" s="69"/>
    </row>
    <row r="142">
      <c r="A142" s="69"/>
      <c r="B142" s="69"/>
      <c r="C142" s="70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72"/>
      <c r="AI142" s="72"/>
      <c r="AJ142" s="69"/>
      <c r="AK142" s="69"/>
    </row>
    <row r="143">
      <c r="A143" s="69"/>
      <c r="B143" s="69"/>
      <c r="C143" s="70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72"/>
      <c r="AI143" s="72"/>
      <c r="AJ143" s="69"/>
      <c r="AK143" s="69"/>
    </row>
    <row r="144">
      <c r="A144" s="69"/>
      <c r="B144" s="69"/>
      <c r="C144" s="70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72"/>
      <c r="AI144" s="72"/>
      <c r="AJ144" s="69"/>
      <c r="AK144" s="69"/>
    </row>
    <row r="145">
      <c r="A145" s="69"/>
      <c r="B145" s="69"/>
      <c r="C145" s="70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72"/>
      <c r="AI145" s="72"/>
      <c r="AJ145" s="69"/>
      <c r="AK145" s="69"/>
    </row>
    <row r="146">
      <c r="A146" s="69"/>
      <c r="B146" s="69"/>
      <c r="C146" s="70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72"/>
      <c r="AI146" s="72"/>
      <c r="AJ146" s="69"/>
      <c r="AK146" s="69"/>
    </row>
    <row r="147">
      <c r="A147" s="69"/>
      <c r="B147" s="69"/>
      <c r="C147" s="70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72"/>
      <c r="AI147" s="72"/>
      <c r="AJ147" s="69"/>
      <c r="AK147" s="69"/>
    </row>
    <row r="148">
      <c r="A148" s="69"/>
      <c r="B148" s="69"/>
      <c r="C148" s="70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72"/>
      <c r="AI148" s="72"/>
      <c r="AJ148" s="69"/>
      <c r="AK148" s="69"/>
    </row>
    <row r="149">
      <c r="A149" s="69"/>
      <c r="B149" s="69"/>
      <c r="C149" s="70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72"/>
      <c r="AI149" s="72"/>
      <c r="AJ149" s="69"/>
      <c r="AK149" s="69"/>
    </row>
    <row r="150">
      <c r="A150" s="69"/>
      <c r="B150" s="69"/>
      <c r="C150" s="70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72"/>
      <c r="AI150" s="72"/>
      <c r="AJ150" s="69"/>
      <c r="AK150" s="69"/>
    </row>
    <row r="151">
      <c r="A151" s="69"/>
      <c r="B151" s="69"/>
      <c r="C151" s="70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72"/>
      <c r="AI151" s="72"/>
      <c r="AJ151" s="69"/>
      <c r="AK151" s="69"/>
    </row>
    <row r="152">
      <c r="A152" s="69"/>
      <c r="B152" s="69"/>
      <c r="C152" s="70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72"/>
      <c r="AI152" s="72"/>
      <c r="AJ152" s="69"/>
      <c r="AK152" s="69"/>
    </row>
    <row r="153">
      <c r="A153" s="69"/>
      <c r="B153" s="69"/>
      <c r="C153" s="70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72"/>
      <c r="AI153" s="72"/>
      <c r="AJ153" s="69"/>
      <c r="AK153" s="69"/>
    </row>
    <row r="154">
      <c r="A154" s="69"/>
      <c r="B154" s="69"/>
      <c r="C154" s="70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72"/>
      <c r="AI154" s="72"/>
      <c r="AJ154" s="69"/>
      <c r="AK154" s="69"/>
    </row>
    <row r="155">
      <c r="A155" s="69"/>
      <c r="B155" s="69"/>
      <c r="C155" s="70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72"/>
      <c r="AI155" s="72"/>
      <c r="AJ155" s="69"/>
      <c r="AK155" s="69"/>
    </row>
    <row r="156">
      <c r="A156" s="69"/>
      <c r="B156" s="69"/>
      <c r="C156" s="70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72"/>
      <c r="AI156" s="72"/>
      <c r="AJ156" s="69"/>
      <c r="AK156" s="69"/>
    </row>
    <row r="157">
      <c r="A157" s="69"/>
      <c r="B157" s="69"/>
      <c r="C157" s="70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72"/>
      <c r="AI157" s="72"/>
      <c r="AJ157" s="69"/>
      <c r="AK157" s="69"/>
    </row>
    <row r="158">
      <c r="A158" s="69"/>
      <c r="B158" s="69"/>
      <c r="C158" s="70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72"/>
      <c r="AI158" s="72"/>
      <c r="AJ158" s="69"/>
      <c r="AK158" s="69"/>
    </row>
    <row r="159">
      <c r="A159" s="69"/>
      <c r="B159" s="69"/>
      <c r="C159" s="70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72"/>
      <c r="AI159" s="72"/>
      <c r="AJ159" s="69"/>
      <c r="AK159" s="69"/>
    </row>
    <row r="160">
      <c r="A160" s="69"/>
      <c r="B160" s="69"/>
      <c r="C160" s="70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72"/>
      <c r="AI160" s="72"/>
      <c r="AJ160" s="69"/>
      <c r="AK160" s="69"/>
    </row>
    <row r="161">
      <c r="A161" s="69"/>
      <c r="B161" s="69"/>
      <c r="C161" s="70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72"/>
      <c r="AI161" s="72"/>
      <c r="AJ161" s="69"/>
      <c r="AK161" s="69"/>
    </row>
    <row r="162">
      <c r="A162" s="69"/>
      <c r="B162" s="69"/>
      <c r="C162" s="70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72"/>
      <c r="AI162" s="72"/>
      <c r="AJ162" s="69"/>
      <c r="AK162" s="69"/>
    </row>
    <row r="163">
      <c r="A163" s="69"/>
      <c r="B163" s="69"/>
      <c r="C163" s="70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72"/>
      <c r="AI163" s="72"/>
      <c r="AJ163" s="69"/>
      <c r="AK163" s="69"/>
    </row>
    <row r="164">
      <c r="A164" s="69"/>
      <c r="B164" s="69"/>
      <c r="C164" s="70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72"/>
      <c r="AI164" s="72"/>
      <c r="AJ164" s="69"/>
      <c r="AK164" s="69"/>
    </row>
    <row r="165">
      <c r="A165" s="69"/>
      <c r="B165" s="69"/>
      <c r="C165" s="70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72"/>
      <c r="AI165" s="72"/>
      <c r="AJ165" s="69"/>
      <c r="AK165" s="69"/>
    </row>
    <row r="166">
      <c r="A166" s="69"/>
      <c r="B166" s="69"/>
      <c r="C166" s="70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72"/>
      <c r="AI166" s="72"/>
      <c r="AJ166" s="69"/>
      <c r="AK166" s="69"/>
    </row>
    <row r="167">
      <c r="A167" s="69"/>
      <c r="B167" s="69"/>
      <c r="C167" s="70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72"/>
      <c r="AI167" s="72"/>
      <c r="AJ167" s="69"/>
      <c r="AK167" s="69"/>
    </row>
    <row r="168">
      <c r="A168" s="69"/>
      <c r="B168" s="69"/>
      <c r="C168" s="70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72"/>
      <c r="AI168" s="72"/>
      <c r="AJ168" s="69"/>
      <c r="AK168" s="69"/>
    </row>
    <row r="169">
      <c r="A169" s="69"/>
      <c r="B169" s="69"/>
      <c r="C169" s="70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72"/>
      <c r="AI169" s="72"/>
      <c r="AJ169" s="69"/>
      <c r="AK169" s="69"/>
    </row>
    <row r="170">
      <c r="A170" s="69"/>
      <c r="B170" s="69"/>
      <c r="C170" s="70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72"/>
      <c r="AI170" s="72"/>
      <c r="AJ170" s="69"/>
      <c r="AK170" s="69"/>
    </row>
    <row r="171">
      <c r="A171" s="69"/>
      <c r="B171" s="69"/>
      <c r="C171" s="70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72"/>
      <c r="AI171" s="72"/>
      <c r="AJ171" s="69"/>
      <c r="AK171" s="69"/>
    </row>
    <row r="172">
      <c r="A172" s="69"/>
      <c r="B172" s="69"/>
      <c r="C172" s="70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72"/>
      <c r="AI172" s="72"/>
      <c r="AJ172" s="69"/>
      <c r="AK172" s="69"/>
    </row>
    <row r="173">
      <c r="A173" s="69"/>
      <c r="B173" s="69"/>
      <c r="C173" s="70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72"/>
      <c r="AI173" s="72"/>
      <c r="AJ173" s="69"/>
      <c r="AK173" s="69"/>
    </row>
    <row r="174">
      <c r="A174" s="69"/>
      <c r="B174" s="69"/>
      <c r="C174" s="70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72"/>
      <c r="AI174" s="72"/>
      <c r="AJ174" s="69"/>
      <c r="AK174" s="69"/>
    </row>
    <row r="175">
      <c r="A175" s="69"/>
      <c r="B175" s="69"/>
      <c r="C175" s="70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72"/>
      <c r="AI175" s="72"/>
      <c r="AJ175" s="69"/>
      <c r="AK175" s="69"/>
    </row>
    <row r="176">
      <c r="A176" s="69"/>
      <c r="B176" s="69"/>
      <c r="C176" s="70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72"/>
      <c r="AI176" s="72"/>
      <c r="AJ176" s="69"/>
      <c r="AK176" s="69"/>
    </row>
    <row r="177">
      <c r="A177" s="69"/>
      <c r="B177" s="69"/>
      <c r="C177" s="70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72"/>
      <c r="AI177" s="72"/>
      <c r="AJ177" s="69"/>
      <c r="AK177" s="69"/>
    </row>
    <row r="178">
      <c r="A178" s="69"/>
      <c r="B178" s="69"/>
      <c r="C178" s="70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72"/>
      <c r="AI178" s="72"/>
      <c r="AJ178" s="69"/>
      <c r="AK178" s="69"/>
    </row>
    <row r="179">
      <c r="A179" s="69"/>
      <c r="B179" s="69"/>
      <c r="C179" s="70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72"/>
      <c r="AI179" s="72"/>
      <c r="AJ179" s="69"/>
      <c r="AK179" s="69"/>
    </row>
    <row r="180">
      <c r="A180" s="69"/>
      <c r="B180" s="69"/>
      <c r="C180" s="70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72"/>
      <c r="AI180" s="72"/>
      <c r="AJ180" s="69"/>
      <c r="AK180" s="69"/>
    </row>
    <row r="181">
      <c r="A181" s="69"/>
      <c r="B181" s="69"/>
      <c r="C181" s="70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72"/>
      <c r="AI181" s="72"/>
      <c r="AJ181" s="69"/>
      <c r="AK181" s="69"/>
    </row>
    <row r="182">
      <c r="A182" s="69"/>
      <c r="B182" s="69"/>
      <c r="C182" s="70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72"/>
      <c r="AI182" s="72"/>
      <c r="AJ182" s="69"/>
      <c r="AK182" s="69"/>
    </row>
    <row r="183">
      <c r="A183" s="69"/>
      <c r="B183" s="69"/>
      <c r="C183" s="70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72"/>
      <c r="AI183" s="72"/>
      <c r="AJ183" s="69"/>
      <c r="AK183" s="69"/>
    </row>
    <row r="184">
      <c r="A184" s="69"/>
      <c r="B184" s="69"/>
      <c r="C184" s="70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72"/>
      <c r="AI184" s="72"/>
      <c r="AJ184" s="69"/>
      <c r="AK184" s="69"/>
    </row>
    <row r="185">
      <c r="A185" s="69"/>
      <c r="B185" s="69"/>
      <c r="C185" s="70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72"/>
      <c r="AI185" s="72"/>
      <c r="AJ185" s="69"/>
      <c r="AK185" s="69"/>
    </row>
    <row r="186">
      <c r="A186" s="69"/>
      <c r="B186" s="69"/>
      <c r="C186" s="70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72"/>
      <c r="AI186" s="72"/>
      <c r="AJ186" s="69"/>
      <c r="AK186" s="69"/>
    </row>
    <row r="187">
      <c r="A187" s="69"/>
      <c r="B187" s="69"/>
      <c r="C187" s="70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72"/>
      <c r="AI187" s="72"/>
      <c r="AJ187" s="69"/>
      <c r="AK187" s="69"/>
    </row>
    <row r="188">
      <c r="A188" s="69"/>
      <c r="B188" s="69"/>
      <c r="C188" s="70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72"/>
      <c r="AI188" s="72"/>
      <c r="AJ188" s="69"/>
      <c r="AK188" s="69"/>
    </row>
    <row r="189">
      <c r="A189" s="69"/>
      <c r="B189" s="69"/>
      <c r="C189" s="70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72"/>
      <c r="AI189" s="72"/>
      <c r="AJ189" s="69"/>
      <c r="AK189" s="69"/>
    </row>
    <row r="190">
      <c r="A190" s="69"/>
      <c r="B190" s="69"/>
      <c r="C190" s="70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72"/>
      <c r="AI190" s="72"/>
      <c r="AJ190" s="69"/>
      <c r="AK190" s="69"/>
    </row>
    <row r="191">
      <c r="A191" s="69"/>
      <c r="B191" s="69"/>
      <c r="C191" s="70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72"/>
      <c r="AI191" s="72"/>
      <c r="AJ191" s="69"/>
      <c r="AK191" s="69"/>
    </row>
    <row r="192">
      <c r="A192" s="69"/>
      <c r="B192" s="69"/>
      <c r="C192" s="70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72"/>
      <c r="AI192" s="72"/>
      <c r="AJ192" s="69"/>
      <c r="AK192" s="69"/>
    </row>
    <row r="193">
      <c r="A193" s="69"/>
      <c r="B193" s="69"/>
      <c r="C193" s="70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72"/>
      <c r="AI193" s="72"/>
      <c r="AJ193" s="69"/>
      <c r="AK193" s="69"/>
    </row>
    <row r="194">
      <c r="A194" s="69"/>
      <c r="B194" s="69"/>
      <c r="C194" s="70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72"/>
      <c r="AI194" s="72"/>
      <c r="AJ194" s="69"/>
      <c r="AK194" s="69"/>
    </row>
    <row r="195">
      <c r="A195" s="69"/>
      <c r="B195" s="69"/>
      <c r="C195" s="70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72"/>
      <c r="AI195" s="72"/>
      <c r="AJ195" s="69"/>
      <c r="AK195" s="69"/>
    </row>
    <row r="196">
      <c r="A196" s="69"/>
      <c r="B196" s="69"/>
      <c r="C196" s="70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72"/>
      <c r="AI196" s="72"/>
      <c r="AJ196" s="69"/>
      <c r="AK196" s="69"/>
    </row>
    <row r="197">
      <c r="A197" s="69"/>
      <c r="B197" s="69"/>
      <c r="C197" s="70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72"/>
      <c r="AI197" s="72"/>
      <c r="AJ197" s="69"/>
      <c r="AK197" s="69"/>
    </row>
    <row r="198">
      <c r="A198" s="69"/>
      <c r="B198" s="69"/>
      <c r="C198" s="70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72"/>
      <c r="AI198" s="72"/>
      <c r="AJ198" s="69"/>
      <c r="AK198" s="69"/>
    </row>
    <row r="199">
      <c r="A199" s="69"/>
      <c r="B199" s="69"/>
      <c r="C199" s="70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72"/>
      <c r="AI199" s="72"/>
      <c r="AJ199" s="69"/>
      <c r="AK199" s="69"/>
    </row>
    <row r="200">
      <c r="A200" s="69"/>
      <c r="B200" s="69"/>
      <c r="C200" s="70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72"/>
      <c r="AI200" s="72"/>
      <c r="AJ200" s="69"/>
      <c r="AK200" s="69"/>
    </row>
    <row r="201">
      <c r="A201" s="69"/>
      <c r="B201" s="69"/>
      <c r="C201" s="70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72"/>
      <c r="AI201" s="72"/>
      <c r="AJ201" s="69"/>
      <c r="AK201" s="69"/>
    </row>
    <row r="202">
      <c r="A202" s="69"/>
      <c r="B202" s="69"/>
      <c r="C202" s="70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72"/>
      <c r="AI202" s="72"/>
      <c r="AJ202" s="69"/>
      <c r="AK202" s="69"/>
    </row>
    <row r="203">
      <c r="A203" s="69"/>
      <c r="B203" s="69"/>
      <c r="C203" s="70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72"/>
      <c r="AI203" s="72"/>
      <c r="AJ203" s="69"/>
      <c r="AK203" s="69"/>
    </row>
    <row r="204">
      <c r="A204" s="69"/>
      <c r="B204" s="69"/>
      <c r="C204" s="70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72"/>
      <c r="AI204" s="72"/>
      <c r="AJ204" s="69"/>
      <c r="AK204" s="69"/>
    </row>
    <row r="205">
      <c r="A205" s="69"/>
      <c r="B205" s="69"/>
      <c r="C205" s="70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72"/>
      <c r="AI205" s="72"/>
      <c r="AJ205" s="69"/>
      <c r="AK205" s="69"/>
    </row>
    <row r="206">
      <c r="A206" s="69"/>
      <c r="B206" s="69"/>
      <c r="C206" s="70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72"/>
      <c r="AI206" s="72"/>
      <c r="AJ206" s="69"/>
      <c r="AK206" s="69"/>
    </row>
    <row r="207">
      <c r="A207" s="69"/>
      <c r="B207" s="69"/>
      <c r="C207" s="70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72"/>
      <c r="AI207" s="72"/>
      <c r="AJ207" s="69"/>
      <c r="AK207" s="69"/>
    </row>
    <row r="208">
      <c r="A208" s="69"/>
      <c r="B208" s="69"/>
      <c r="C208" s="70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72"/>
      <c r="AI208" s="72"/>
      <c r="AJ208" s="69"/>
      <c r="AK208" s="69"/>
    </row>
    <row r="209">
      <c r="A209" s="69"/>
      <c r="B209" s="69"/>
      <c r="C209" s="70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72"/>
      <c r="AI209" s="72"/>
      <c r="AJ209" s="69"/>
      <c r="AK209" s="69"/>
    </row>
    <row r="210">
      <c r="A210" s="69"/>
      <c r="B210" s="69"/>
      <c r="C210" s="70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72"/>
      <c r="AI210" s="72"/>
      <c r="AJ210" s="69"/>
      <c r="AK210" s="69"/>
    </row>
    <row r="211">
      <c r="A211" s="69"/>
      <c r="B211" s="69"/>
      <c r="C211" s="70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72"/>
      <c r="AI211" s="72"/>
      <c r="AJ211" s="69"/>
      <c r="AK211" s="69"/>
    </row>
    <row r="212">
      <c r="A212" s="69"/>
      <c r="B212" s="69"/>
      <c r="C212" s="70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72"/>
      <c r="AI212" s="72"/>
      <c r="AJ212" s="69"/>
      <c r="AK212" s="69"/>
    </row>
    <row r="213">
      <c r="A213" s="69"/>
      <c r="B213" s="69"/>
      <c r="C213" s="70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72"/>
      <c r="AI213" s="72"/>
      <c r="AJ213" s="69"/>
      <c r="AK213" s="69"/>
    </row>
    <row r="214">
      <c r="A214" s="69"/>
      <c r="B214" s="69"/>
      <c r="C214" s="70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72"/>
      <c r="AI214" s="72"/>
      <c r="AJ214" s="69"/>
      <c r="AK214" s="69"/>
    </row>
    <row r="215">
      <c r="A215" s="69"/>
      <c r="B215" s="69"/>
      <c r="C215" s="70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72"/>
      <c r="AI215" s="72"/>
      <c r="AJ215" s="69"/>
      <c r="AK215" s="69"/>
    </row>
    <row r="216">
      <c r="A216" s="69"/>
      <c r="B216" s="69"/>
      <c r="C216" s="70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72"/>
      <c r="AI216" s="72"/>
      <c r="AJ216" s="69"/>
      <c r="AK216" s="69"/>
    </row>
    <row r="217">
      <c r="A217" s="69"/>
      <c r="B217" s="69"/>
      <c r="C217" s="70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72"/>
      <c r="AI217" s="72"/>
      <c r="AJ217" s="69"/>
      <c r="AK217" s="69"/>
    </row>
    <row r="218">
      <c r="A218" s="69"/>
      <c r="B218" s="69"/>
      <c r="C218" s="70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72"/>
      <c r="AI218" s="72"/>
      <c r="AJ218" s="69"/>
      <c r="AK218" s="69"/>
    </row>
    <row r="219">
      <c r="A219" s="69"/>
      <c r="B219" s="69"/>
      <c r="C219" s="70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72"/>
      <c r="AI219" s="72"/>
      <c r="AJ219" s="69"/>
      <c r="AK219" s="69"/>
    </row>
    <row r="220">
      <c r="A220" s="69"/>
      <c r="B220" s="69"/>
      <c r="C220" s="70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72"/>
      <c r="AI220" s="72"/>
      <c r="AJ220" s="69"/>
      <c r="AK220" s="69"/>
    </row>
    <row r="221">
      <c r="A221" s="69"/>
      <c r="B221" s="69"/>
      <c r="C221" s="70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72"/>
      <c r="AI221" s="72"/>
      <c r="AJ221" s="69"/>
      <c r="AK221" s="69"/>
    </row>
    <row r="222">
      <c r="A222" s="69"/>
      <c r="B222" s="69"/>
      <c r="C222" s="70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72"/>
      <c r="AI222" s="72"/>
      <c r="AJ222" s="69"/>
      <c r="AK222" s="69"/>
    </row>
    <row r="223">
      <c r="A223" s="69"/>
      <c r="B223" s="69"/>
      <c r="C223" s="70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72"/>
      <c r="AI223" s="72"/>
      <c r="AJ223" s="69"/>
      <c r="AK223" s="69"/>
    </row>
    <row r="224">
      <c r="A224" s="69"/>
      <c r="B224" s="69"/>
      <c r="C224" s="70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72"/>
      <c r="AI224" s="72"/>
      <c r="AJ224" s="69"/>
      <c r="AK224" s="69"/>
    </row>
    <row r="225">
      <c r="A225" s="69"/>
      <c r="B225" s="69"/>
      <c r="C225" s="70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72"/>
      <c r="AI225" s="72"/>
      <c r="AJ225" s="69"/>
      <c r="AK225" s="69"/>
    </row>
    <row r="226">
      <c r="A226" s="69"/>
      <c r="B226" s="69"/>
      <c r="C226" s="70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72"/>
      <c r="AI226" s="72"/>
      <c r="AJ226" s="69"/>
      <c r="AK226" s="69"/>
    </row>
    <row r="227">
      <c r="A227" s="69"/>
      <c r="B227" s="69"/>
      <c r="C227" s="70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72"/>
      <c r="AI227" s="72"/>
      <c r="AJ227" s="69"/>
      <c r="AK227" s="69"/>
    </row>
    <row r="228">
      <c r="A228" s="69"/>
      <c r="B228" s="69"/>
      <c r="C228" s="70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72"/>
      <c r="AI228" s="72"/>
      <c r="AJ228" s="69"/>
      <c r="AK228" s="69"/>
    </row>
    <row r="229">
      <c r="A229" s="69"/>
      <c r="B229" s="69"/>
      <c r="C229" s="70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72"/>
      <c r="AI229" s="72"/>
      <c r="AJ229" s="69"/>
      <c r="AK229" s="69"/>
    </row>
    <row r="230">
      <c r="A230" s="69"/>
      <c r="B230" s="69"/>
      <c r="C230" s="70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72"/>
      <c r="AI230" s="72"/>
      <c r="AJ230" s="69"/>
      <c r="AK230" s="69"/>
    </row>
    <row r="231">
      <c r="A231" s="69"/>
      <c r="B231" s="69"/>
      <c r="C231" s="70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72"/>
      <c r="AI231" s="72"/>
      <c r="AJ231" s="69"/>
      <c r="AK231" s="69"/>
    </row>
    <row r="232">
      <c r="A232" s="69"/>
      <c r="B232" s="69"/>
      <c r="C232" s="70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72"/>
      <c r="AI232" s="72"/>
      <c r="AJ232" s="69"/>
      <c r="AK232" s="69"/>
    </row>
    <row r="233">
      <c r="A233" s="69"/>
      <c r="B233" s="69"/>
      <c r="C233" s="70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72"/>
      <c r="AI233" s="72"/>
      <c r="AJ233" s="69"/>
      <c r="AK233" s="69"/>
    </row>
    <row r="234">
      <c r="A234" s="69"/>
      <c r="B234" s="69"/>
      <c r="C234" s="70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72"/>
      <c r="AI234" s="72"/>
      <c r="AJ234" s="69"/>
      <c r="AK234" s="69"/>
    </row>
    <row r="235">
      <c r="A235" s="69"/>
      <c r="B235" s="69"/>
      <c r="C235" s="70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72"/>
      <c r="AI235" s="72"/>
      <c r="AJ235" s="69"/>
      <c r="AK235" s="69"/>
    </row>
    <row r="236">
      <c r="A236" s="69"/>
      <c r="B236" s="69"/>
      <c r="C236" s="70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72"/>
      <c r="AI236" s="72"/>
      <c r="AJ236" s="69"/>
      <c r="AK236" s="69"/>
    </row>
    <row r="237">
      <c r="A237" s="69"/>
      <c r="B237" s="69"/>
      <c r="C237" s="70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72"/>
      <c r="AI237" s="72"/>
      <c r="AJ237" s="69"/>
      <c r="AK237" s="69"/>
    </row>
    <row r="238">
      <c r="A238" s="69"/>
      <c r="B238" s="69"/>
      <c r="C238" s="70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72"/>
      <c r="AI238" s="72"/>
      <c r="AJ238" s="69"/>
      <c r="AK238" s="69"/>
    </row>
    <row r="239">
      <c r="A239" s="69"/>
      <c r="B239" s="69"/>
      <c r="C239" s="70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72"/>
      <c r="AI239" s="72"/>
      <c r="AJ239" s="69"/>
      <c r="AK239" s="69"/>
    </row>
    <row r="240">
      <c r="A240" s="69"/>
      <c r="B240" s="69"/>
      <c r="C240" s="70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72"/>
      <c r="AI240" s="72"/>
      <c r="AJ240" s="69"/>
      <c r="AK240" s="69"/>
    </row>
    <row r="241">
      <c r="A241" s="69"/>
      <c r="B241" s="69"/>
      <c r="C241" s="70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72"/>
      <c r="AI241" s="72"/>
      <c r="AJ241" s="69"/>
      <c r="AK241" s="69"/>
    </row>
    <row r="242">
      <c r="A242" s="69"/>
      <c r="B242" s="69"/>
      <c r="C242" s="70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72"/>
      <c r="AI242" s="72"/>
      <c r="AJ242" s="69"/>
      <c r="AK242" s="69"/>
    </row>
    <row r="243">
      <c r="A243" s="69"/>
      <c r="B243" s="69"/>
      <c r="C243" s="70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72"/>
      <c r="AI243" s="72"/>
      <c r="AJ243" s="69"/>
      <c r="AK243" s="69"/>
    </row>
    <row r="244">
      <c r="A244" s="69"/>
      <c r="B244" s="69"/>
      <c r="C244" s="70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72"/>
      <c r="AI244" s="72"/>
      <c r="AJ244" s="69"/>
      <c r="AK244" s="69"/>
    </row>
    <row r="245">
      <c r="A245" s="69"/>
      <c r="B245" s="69"/>
      <c r="C245" s="70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72"/>
      <c r="AI245" s="72"/>
      <c r="AJ245" s="69"/>
      <c r="AK245" s="69"/>
    </row>
    <row r="246">
      <c r="A246" s="69"/>
      <c r="B246" s="69"/>
      <c r="C246" s="70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72"/>
      <c r="AI246" s="72"/>
      <c r="AJ246" s="69"/>
      <c r="AK246" s="69"/>
    </row>
    <row r="247">
      <c r="A247" s="69"/>
      <c r="B247" s="69"/>
      <c r="C247" s="70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72"/>
      <c r="AI247" s="72"/>
      <c r="AJ247" s="69"/>
      <c r="AK247" s="69"/>
    </row>
    <row r="248">
      <c r="A248" s="69"/>
      <c r="B248" s="69"/>
      <c r="C248" s="70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72"/>
      <c r="AI248" s="72"/>
      <c r="AJ248" s="69"/>
      <c r="AK248" s="69"/>
    </row>
    <row r="249">
      <c r="A249" s="69"/>
      <c r="B249" s="69"/>
      <c r="C249" s="70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72"/>
      <c r="AI249" s="72"/>
      <c r="AJ249" s="69"/>
      <c r="AK249" s="69"/>
    </row>
    <row r="250">
      <c r="A250" s="69"/>
      <c r="B250" s="69"/>
      <c r="C250" s="70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72"/>
      <c r="AI250" s="72"/>
      <c r="AJ250" s="69"/>
      <c r="AK250" s="69"/>
    </row>
    <row r="251">
      <c r="A251" s="69"/>
      <c r="B251" s="69"/>
      <c r="C251" s="70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72"/>
      <c r="AI251" s="72"/>
      <c r="AJ251" s="69"/>
      <c r="AK251" s="69"/>
    </row>
    <row r="252">
      <c r="A252" s="69"/>
      <c r="B252" s="69"/>
      <c r="C252" s="70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72"/>
      <c r="AI252" s="72"/>
      <c r="AJ252" s="69"/>
      <c r="AK252" s="69"/>
    </row>
    <row r="253">
      <c r="A253" s="69"/>
      <c r="B253" s="69"/>
      <c r="C253" s="70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72"/>
      <c r="AI253" s="72"/>
      <c r="AJ253" s="69"/>
      <c r="AK253" s="69"/>
    </row>
    <row r="254">
      <c r="A254" s="69"/>
      <c r="B254" s="69"/>
      <c r="C254" s="70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72"/>
      <c r="AI254" s="72"/>
      <c r="AJ254" s="69"/>
      <c r="AK254" s="69"/>
    </row>
    <row r="255">
      <c r="A255" s="69"/>
      <c r="B255" s="69"/>
      <c r="C255" s="70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72"/>
      <c r="AI255" s="72"/>
      <c r="AJ255" s="69"/>
      <c r="AK255" s="69"/>
    </row>
    <row r="256">
      <c r="A256" s="69"/>
      <c r="B256" s="69"/>
      <c r="C256" s="70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72"/>
      <c r="AI256" s="72"/>
      <c r="AJ256" s="69"/>
      <c r="AK256" s="69"/>
    </row>
    <row r="257">
      <c r="A257" s="69"/>
      <c r="B257" s="69"/>
      <c r="C257" s="70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72"/>
      <c r="AI257" s="72"/>
      <c r="AJ257" s="69"/>
      <c r="AK257" s="69"/>
    </row>
    <row r="258">
      <c r="A258" s="69"/>
      <c r="B258" s="69"/>
      <c r="C258" s="70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72"/>
      <c r="AI258" s="72"/>
      <c r="AJ258" s="69"/>
      <c r="AK258" s="69"/>
    </row>
    <row r="259">
      <c r="A259" s="69"/>
      <c r="B259" s="69"/>
      <c r="C259" s="70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72"/>
      <c r="AI259" s="72"/>
      <c r="AJ259" s="69"/>
      <c r="AK259" s="69"/>
    </row>
    <row r="260">
      <c r="A260" s="69"/>
      <c r="B260" s="69"/>
      <c r="C260" s="70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72"/>
      <c r="AI260" s="72"/>
      <c r="AJ260" s="69"/>
      <c r="AK260" s="69"/>
    </row>
    <row r="261">
      <c r="A261" s="69"/>
      <c r="B261" s="69"/>
      <c r="C261" s="70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72"/>
      <c r="AI261" s="72"/>
      <c r="AJ261" s="69"/>
      <c r="AK261" s="69"/>
    </row>
    <row r="262">
      <c r="A262" s="69"/>
      <c r="B262" s="69"/>
      <c r="C262" s="70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72"/>
      <c r="AI262" s="72"/>
      <c r="AJ262" s="69"/>
      <c r="AK262" s="69"/>
    </row>
    <row r="263">
      <c r="A263" s="69"/>
      <c r="B263" s="69"/>
      <c r="C263" s="70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72"/>
      <c r="AI263" s="72"/>
      <c r="AJ263" s="69"/>
      <c r="AK263" s="69"/>
    </row>
    <row r="264">
      <c r="A264" s="69"/>
      <c r="B264" s="69"/>
      <c r="C264" s="70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72"/>
      <c r="AI264" s="72"/>
      <c r="AJ264" s="69"/>
      <c r="AK264" s="69"/>
    </row>
    <row r="265">
      <c r="A265" s="69"/>
      <c r="B265" s="69"/>
      <c r="C265" s="70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72"/>
      <c r="AI265" s="72"/>
      <c r="AJ265" s="69"/>
      <c r="AK265" s="69"/>
    </row>
    <row r="266">
      <c r="A266" s="69"/>
      <c r="B266" s="69"/>
      <c r="C266" s="70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72"/>
      <c r="AI266" s="72"/>
      <c r="AJ266" s="69"/>
      <c r="AK266" s="69"/>
    </row>
    <row r="267">
      <c r="A267" s="69"/>
      <c r="B267" s="69"/>
      <c r="C267" s="70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72"/>
      <c r="AI267" s="72"/>
      <c r="AJ267" s="69"/>
      <c r="AK267" s="69"/>
    </row>
    <row r="268">
      <c r="A268" s="69"/>
      <c r="B268" s="69"/>
      <c r="C268" s="70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72"/>
      <c r="AI268" s="72"/>
      <c r="AJ268" s="69"/>
      <c r="AK268" s="69"/>
    </row>
    <row r="269">
      <c r="A269" s="69"/>
      <c r="B269" s="69"/>
      <c r="C269" s="70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72"/>
      <c r="AI269" s="72"/>
      <c r="AJ269" s="69"/>
      <c r="AK269" s="69"/>
    </row>
    <row r="270">
      <c r="A270" s="69"/>
      <c r="B270" s="69"/>
      <c r="C270" s="70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72"/>
      <c r="AI270" s="72"/>
      <c r="AJ270" s="69"/>
      <c r="AK270" s="69"/>
    </row>
    <row r="271">
      <c r="A271" s="69"/>
      <c r="B271" s="69"/>
      <c r="C271" s="70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72"/>
      <c r="AI271" s="72"/>
      <c r="AJ271" s="69"/>
      <c r="AK271" s="69"/>
    </row>
    <row r="272">
      <c r="A272" s="69"/>
      <c r="B272" s="69"/>
      <c r="C272" s="70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72"/>
      <c r="AI272" s="72"/>
      <c r="AJ272" s="69"/>
      <c r="AK272" s="69"/>
    </row>
    <row r="273">
      <c r="A273" s="69"/>
      <c r="B273" s="69"/>
      <c r="C273" s="70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72"/>
      <c r="AI273" s="72"/>
      <c r="AJ273" s="69"/>
      <c r="AK273" s="69"/>
    </row>
    <row r="274">
      <c r="A274" s="69"/>
      <c r="B274" s="69"/>
      <c r="C274" s="70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72"/>
      <c r="AI274" s="72"/>
      <c r="AJ274" s="69"/>
      <c r="AK274" s="69"/>
    </row>
    <row r="275">
      <c r="A275" s="69"/>
      <c r="B275" s="69"/>
      <c r="C275" s="70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72"/>
      <c r="AI275" s="72"/>
      <c r="AJ275" s="69"/>
      <c r="AK275" s="69"/>
    </row>
    <row r="276">
      <c r="A276" s="69"/>
      <c r="B276" s="69"/>
      <c r="C276" s="70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72"/>
      <c r="AI276" s="72"/>
      <c r="AJ276" s="69"/>
      <c r="AK276" s="69"/>
    </row>
    <row r="277">
      <c r="A277" s="69"/>
      <c r="B277" s="69"/>
      <c r="C277" s="70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72"/>
      <c r="AI277" s="72"/>
      <c r="AJ277" s="69"/>
      <c r="AK277" s="69"/>
    </row>
    <row r="278">
      <c r="A278" s="69"/>
      <c r="B278" s="69"/>
      <c r="C278" s="70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72"/>
      <c r="AI278" s="72"/>
      <c r="AJ278" s="69"/>
      <c r="AK278" s="69"/>
    </row>
    <row r="279">
      <c r="A279" s="69"/>
      <c r="B279" s="69"/>
      <c r="C279" s="70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72"/>
      <c r="AI279" s="72"/>
      <c r="AJ279" s="69"/>
      <c r="AK279" s="69"/>
    </row>
    <row r="280">
      <c r="A280" s="69"/>
      <c r="B280" s="69"/>
      <c r="C280" s="70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72"/>
      <c r="AI280" s="72"/>
      <c r="AJ280" s="69"/>
      <c r="AK280" s="69"/>
    </row>
    <row r="281">
      <c r="A281" s="69"/>
      <c r="B281" s="69"/>
      <c r="C281" s="70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72"/>
      <c r="AI281" s="72"/>
      <c r="AJ281" s="69"/>
      <c r="AK281" s="69"/>
    </row>
    <row r="282">
      <c r="A282" s="69"/>
      <c r="B282" s="69"/>
      <c r="C282" s="70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72"/>
      <c r="AI282" s="72"/>
      <c r="AJ282" s="69"/>
      <c r="AK282" s="69"/>
    </row>
    <row r="283">
      <c r="A283" s="69"/>
      <c r="B283" s="69"/>
      <c r="C283" s="70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72"/>
      <c r="AI283" s="72"/>
      <c r="AJ283" s="69"/>
      <c r="AK283" s="69"/>
    </row>
    <row r="284">
      <c r="A284" s="69"/>
      <c r="B284" s="69"/>
      <c r="C284" s="70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72"/>
      <c r="AI284" s="72"/>
      <c r="AJ284" s="69"/>
      <c r="AK284" s="69"/>
    </row>
    <row r="285">
      <c r="A285" s="69"/>
      <c r="B285" s="69"/>
      <c r="C285" s="70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72"/>
      <c r="AI285" s="72"/>
      <c r="AJ285" s="69"/>
      <c r="AK285" s="69"/>
    </row>
    <row r="286">
      <c r="A286" s="69"/>
      <c r="B286" s="69"/>
      <c r="C286" s="70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72"/>
      <c r="AI286" s="72"/>
      <c r="AJ286" s="69"/>
      <c r="AK286" s="69"/>
    </row>
    <row r="287">
      <c r="A287" s="69"/>
      <c r="B287" s="69"/>
      <c r="C287" s="70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72"/>
      <c r="AI287" s="72"/>
      <c r="AJ287" s="69"/>
      <c r="AK287" s="69"/>
    </row>
    <row r="288">
      <c r="A288" s="69"/>
      <c r="B288" s="69"/>
      <c r="C288" s="70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72"/>
      <c r="AI288" s="72"/>
      <c r="AJ288" s="69"/>
      <c r="AK288" s="69"/>
    </row>
    <row r="289">
      <c r="A289" s="69"/>
      <c r="B289" s="69"/>
      <c r="C289" s="70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72"/>
      <c r="AI289" s="72"/>
      <c r="AJ289" s="69"/>
      <c r="AK289" s="69"/>
    </row>
    <row r="290">
      <c r="A290" s="69"/>
      <c r="B290" s="69"/>
      <c r="C290" s="70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72"/>
      <c r="AI290" s="72"/>
      <c r="AJ290" s="69"/>
      <c r="AK290" s="69"/>
    </row>
    <row r="291">
      <c r="A291" s="69"/>
      <c r="B291" s="69"/>
      <c r="C291" s="70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72"/>
      <c r="AI291" s="72"/>
      <c r="AJ291" s="69"/>
      <c r="AK291" s="69"/>
    </row>
    <row r="292">
      <c r="A292" s="69"/>
      <c r="B292" s="69"/>
      <c r="C292" s="70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72"/>
      <c r="AI292" s="72"/>
      <c r="AJ292" s="69"/>
      <c r="AK292" s="69"/>
    </row>
    <row r="293">
      <c r="A293" s="69"/>
      <c r="B293" s="69"/>
      <c r="C293" s="70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72"/>
      <c r="AI293" s="72"/>
      <c r="AJ293" s="69"/>
      <c r="AK293" s="69"/>
    </row>
    <row r="294">
      <c r="A294" s="69"/>
      <c r="B294" s="69"/>
      <c r="C294" s="70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72"/>
      <c r="AI294" s="72"/>
      <c r="AJ294" s="69"/>
      <c r="AK294" s="69"/>
    </row>
    <row r="295">
      <c r="A295" s="69"/>
      <c r="B295" s="69"/>
      <c r="C295" s="70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72"/>
      <c r="AI295" s="72"/>
      <c r="AJ295" s="69"/>
      <c r="AK295" s="69"/>
    </row>
    <row r="296">
      <c r="A296" s="69"/>
      <c r="B296" s="69"/>
      <c r="C296" s="70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72"/>
      <c r="AI296" s="72"/>
      <c r="AJ296" s="69"/>
      <c r="AK296" s="69"/>
    </row>
    <row r="297">
      <c r="A297" s="69"/>
      <c r="B297" s="69"/>
      <c r="C297" s="70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72"/>
      <c r="AI297" s="72"/>
      <c r="AJ297" s="69"/>
      <c r="AK297" s="69"/>
    </row>
    <row r="298">
      <c r="A298" s="69"/>
      <c r="B298" s="69"/>
      <c r="C298" s="70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72"/>
      <c r="AI298" s="72"/>
      <c r="AJ298" s="69"/>
      <c r="AK298" s="69"/>
    </row>
    <row r="299">
      <c r="A299" s="69"/>
      <c r="B299" s="69"/>
      <c r="C299" s="70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72"/>
      <c r="AI299" s="72"/>
      <c r="AJ299" s="69"/>
      <c r="AK299" s="69"/>
    </row>
    <row r="300">
      <c r="A300" s="69"/>
      <c r="B300" s="69"/>
      <c r="C300" s="70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72"/>
      <c r="AI300" s="72"/>
      <c r="AJ300" s="69"/>
      <c r="AK300" s="69"/>
    </row>
    <row r="301">
      <c r="A301" s="69"/>
      <c r="B301" s="69"/>
      <c r="C301" s="70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72"/>
      <c r="AI301" s="72"/>
      <c r="AJ301" s="69"/>
      <c r="AK301" s="69"/>
    </row>
    <row r="302">
      <c r="A302" s="69"/>
      <c r="B302" s="69"/>
      <c r="C302" s="70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72"/>
      <c r="AI302" s="72"/>
      <c r="AJ302" s="69"/>
      <c r="AK302" s="69"/>
    </row>
    <row r="303">
      <c r="A303" s="69"/>
      <c r="B303" s="69"/>
      <c r="C303" s="70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72"/>
      <c r="AI303" s="72"/>
      <c r="AJ303" s="69"/>
      <c r="AK303" s="69"/>
    </row>
    <row r="304">
      <c r="A304" s="69"/>
      <c r="B304" s="69"/>
      <c r="C304" s="70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72"/>
      <c r="AI304" s="72"/>
      <c r="AJ304" s="69"/>
      <c r="AK304" s="69"/>
    </row>
    <row r="305">
      <c r="A305" s="69"/>
      <c r="B305" s="69"/>
      <c r="C305" s="70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72"/>
      <c r="AI305" s="72"/>
      <c r="AJ305" s="69"/>
      <c r="AK305" s="69"/>
    </row>
    <row r="306">
      <c r="A306" s="69"/>
      <c r="B306" s="69"/>
      <c r="C306" s="70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72"/>
      <c r="AI306" s="72"/>
      <c r="AJ306" s="69"/>
      <c r="AK306" s="69"/>
    </row>
    <row r="307">
      <c r="A307" s="69"/>
      <c r="B307" s="69"/>
      <c r="C307" s="70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72"/>
      <c r="AI307" s="72"/>
      <c r="AJ307" s="69"/>
      <c r="AK307" s="69"/>
    </row>
    <row r="308">
      <c r="A308" s="69"/>
      <c r="B308" s="69"/>
      <c r="C308" s="70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72"/>
      <c r="AI308" s="72"/>
      <c r="AJ308" s="69"/>
      <c r="AK308" s="69"/>
    </row>
    <row r="309">
      <c r="A309" s="69"/>
      <c r="B309" s="69"/>
      <c r="C309" s="70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72"/>
      <c r="AI309" s="72"/>
      <c r="AJ309" s="69"/>
      <c r="AK309" s="69"/>
    </row>
    <row r="310">
      <c r="A310" s="69"/>
      <c r="B310" s="69"/>
      <c r="C310" s="70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72"/>
      <c r="AI310" s="72"/>
      <c r="AJ310" s="69"/>
      <c r="AK310" s="69"/>
    </row>
    <row r="311">
      <c r="A311" s="69"/>
      <c r="B311" s="69"/>
      <c r="C311" s="70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72"/>
      <c r="AI311" s="72"/>
      <c r="AJ311" s="69"/>
      <c r="AK311" s="69"/>
    </row>
    <row r="312">
      <c r="A312" s="69"/>
      <c r="B312" s="69"/>
      <c r="C312" s="70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72"/>
      <c r="AI312" s="72"/>
      <c r="AJ312" s="69"/>
      <c r="AK312" s="69"/>
    </row>
    <row r="313">
      <c r="A313" s="69"/>
      <c r="B313" s="69"/>
      <c r="C313" s="70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72"/>
      <c r="AI313" s="72"/>
      <c r="AJ313" s="69"/>
      <c r="AK313" s="69"/>
    </row>
    <row r="314">
      <c r="A314" s="69"/>
      <c r="B314" s="69"/>
      <c r="C314" s="70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72"/>
      <c r="AI314" s="72"/>
      <c r="AJ314" s="69"/>
      <c r="AK314" s="69"/>
    </row>
    <row r="315">
      <c r="A315" s="69"/>
      <c r="B315" s="69"/>
      <c r="C315" s="70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72"/>
      <c r="AI315" s="72"/>
      <c r="AJ315" s="69"/>
      <c r="AK315" s="69"/>
    </row>
    <row r="316">
      <c r="A316" s="69"/>
      <c r="B316" s="69"/>
      <c r="C316" s="70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72"/>
      <c r="AI316" s="72"/>
      <c r="AJ316" s="69"/>
      <c r="AK316" s="69"/>
    </row>
    <row r="317">
      <c r="A317" s="69"/>
      <c r="B317" s="69"/>
      <c r="C317" s="70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72"/>
      <c r="AI317" s="72"/>
      <c r="AJ317" s="69"/>
      <c r="AK317" s="69"/>
    </row>
    <row r="318">
      <c r="A318" s="69"/>
      <c r="B318" s="69"/>
      <c r="C318" s="70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72"/>
      <c r="AI318" s="72"/>
      <c r="AJ318" s="69"/>
      <c r="AK318" s="69"/>
    </row>
    <row r="319">
      <c r="A319" s="69"/>
      <c r="B319" s="69"/>
      <c r="C319" s="70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72"/>
      <c r="AI319" s="72"/>
      <c r="AJ319" s="69"/>
      <c r="AK319" s="69"/>
    </row>
    <row r="320">
      <c r="A320" s="69"/>
      <c r="B320" s="69"/>
      <c r="C320" s="70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72"/>
      <c r="AI320" s="72"/>
      <c r="AJ320" s="69"/>
      <c r="AK320" s="69"/>
    </row>
    <row r="321">
      <c r="A321" s="69"/>
      <c r="B321" s="69"/>
      <c r="C321" s="70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72"/>
      <c r="AI321" s="72"/>
      <c r="AJ321" s="69"/>
      <c r="AK321" s="69"/>
    </row>
    <row r="322">
      <c r="A322" s="69"/>
      <c r="B322" s="69"/>
      <c r="C322" s="70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72"/>
      <c r="AI322" s="72"/>
      <c r="AJ322" s="69"/>
      <c r="AK322" s="69"/>
    </row>
    <row r="323">
      <c r="A323" s="69"/>
      <c r="B323" s="69"/>
      <c r="C323" s="70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72"/>
      <c r="AI323" s="72"/>
      <c r="AJ323" s="69"/>
      <c r="AK323" s="69"/>
    </row>
    <row r="324">
      <c r="A324" s="69"/>
      <c r="B324" s="69"/>
      <c r="C324" s="70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72"/>
      <c r="AI324" s="72"/>
      <c r="AJ324" s="69"/>
      <c r="AK324" s="69"/>
    </row>
    <row r="325">
      <c r="A325" s="69"/>
      <c r="B325" s="69"/>
      <c r="C325" s="70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72"/>
      <c r="AI325" s="72"/>
      <c r="AJ325" s="69"/>
      <c r="AK325" s="69"/>
    </row>
    <row r="326">
      <c r="A326" s="69"/>
      <c r="B326" s="69"/>
      <c r="C326" s="70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72"/>
      <c r="AI326" s="72"/>
      <c r="AJ326" s="69"/>
      <c r="AK326" s="69"/>
    </row>
    <row r="327">
      <c r="A327" s="69"/>
      <c r="B327" s="69"/>
      <c r="C327" s="70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72"/>
      <c r="AI327" s="72"/>
      <c r="AJ327" s="69"/>
      <c r="AK327" s="69"/>
    </row>
    <row r="328">
      <c r="A328" s="69"/>
      <c r="B328" s="69"/>
      <c r="C328" s="70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72"/>
      <c r="AI328" s="72"/>
      <c r="AJ328" s="69"/>
      <c r="AK328" s="69"/>
    </row>
    <row r="329">
      <c r="A329" s="69"/>
      <c r="B329" s="69"/>
      <c r="C329" s="70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72"/>
      <c r="AI329" s="72"/>
      <c r="AJ329" s="69"/>
      <c r="AK329" s="69"/>
    </row>
    <row r="330">
      <c r="A330" s="69"/>
      <c r="B330" s="69"/>
      <c r="C330" s="70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72"/>
      <c r="AI330" s="72"/>
      <c r="AJ330" s="69"/>
      <c r="AK330" s="69"/>
    </row>
    <row r="331">
      <c r="A331" s="69"/>
      <c r="B331" s="69"/>
      <c r="C331" s="70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72"/>
      <c r="AI331" s="72"/>
      <c r="AJ331" s="69"/>
      <c r="AK331" s="69"/>
    </row>
    <row r="332">
      <c r="A332" s="69"/>
      <c r="B332" s="69"/>
      <c r="C332" s="70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72"/>
      <c r="AI332" s="72"/>
      <c r="AJ332" s="69"/>
      <c r="AK332" s="69"/>
    </row>
    <row r="333">
      <c r="A333" s="69"/>
      <c r="B333" s="69"/>
      <c r="C333" s="70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72"/>
      <c r="AI333" s="72"/>
      <c r="AJ333" s="69"/>
      <c r="AK333" s="69"/>
    </row>
    <row r="334">
      <c r="A334" s="69"/>
      <c r="B334" s="69"/>
      <c r="C334" s="70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72"/>
      <c r="AI334" s="72"/>
      <c r="AJ334" s="69"/>
      <c r="AK334" s="69"/>
    </row>
    <row r="335">
      <c r="A335" s="69"/>
      <c r="B335" s="69"/>
      <c r="C335" s="70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72"/>
      <c r="AI335" s="72"/>
      <c r="AJ335" s="69"/>
      <c r="AK335" s="69"/>
    </row>
    <row r="336">
      <c r="A336" s="69"/>
      <c r="B336" s="69"/>
      <c r="C336" s="70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72"/>
      <c r="AI336" s="72"/>
      <c r="AJ336" s="69"/>
      <c r="AK336" s="69"/>
    </row>
    <row r="337">
      <c r="A337" s="69"/>
      <c r="B337" s="69"/>
      <c r="C337" s="70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72"/>
      <c r="AI337" s="72"/>
      <c r="AJ337" s="69"/>
      <c r="AK337" s="69"/>
    </row>
    <row r="338">
      <c r="A338" s="69"/>
      <c r="B338" s="69"/>
      <c r="C338" s="70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72"/>
      <c r="AI338" s="72"/>
      <c r="AJ338" s="69"/>
      <c r="AK338" s="69"/>
    </row>
    <row r="339">
      <c r="A339" s="69"/>
      <c r="B339" s="69"/>
      <c r="C339" s="70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72"/>
      <c r="AI339" s="72"/>
      <c r="AJ339" s="69"/>
      <c r="AK339" s="69"/>
    </row>
    <row r="340">
      <c r="A340" s="69"/>
      <c r="B340" s="69"/>
      <c r="C340" s="70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72"/>
      <c r="AI340" s="72"/>
      <c r="AJ340" s="69"/>
      <c r="AK340" s="69"/>
    </row>
    <row r="341">
      <c r="A341" s="69"/>
      <c r="B341" s="69"/>
      <c r="C341" s="70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72"/>
      <c r="AI341" s="72"/>
      <c r="AJ341" s="69"/>
      <c r="AK341" s="69"/>
    </row>
    <row r="342">
      <c r="A342" s="69"/>
      <c r="B342" s="69"/>
      <c r="C342" s="70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72"/>
      <c r="AI342" s="72"/>
      <c r="AJ342" s="69"/>
      <c r="AK342" s="69"/>
    </row>
    <row r="343">
      <c r="A343" s="69"/>
      <c r="B343" s="69"/>
      <c r="C343" s="70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72"/>
      <c r="AI343" s="72"/>
      <c r="AJ343" s="69"/>
      <c r="AK343" s="69"/>
    </row>
    <row r="344">
      <c r="A344" s="69"/>
      <c r="B344" s="69"/>
      <c r="C344" s="70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72"/>
      <c r="AI344" s="72"/>
      <c r="AJ344" s="69"/>
      <c r="AK344" s="69"/>
    </row>
    <row r="345">
      <c r="A345" s="69"/>
      <c r="B345" s="69"/>
      <c r="C345" s="70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72"/>
      <c r="AI345" s="72"/>
      <c r="AJ345" s="69"/>
      <c r="AK345" s="69"/>
    </row>
    <row r="346">
      <c r="A346" s="69"/>
      <c r="B346" s="69"/>
      <c r="C346" s="70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72"/>
      <c r="AI346" s="72"/>
      <c r="AJ346" s="69"/>
      <c r="AK346" s="69"/>
    </row>
    <row r="347">
      <c r="A347" s="69"/>
      <c r="B347" s="69"/>
      <c r="C347" s="70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72"/>
      <c r="AI347" s="72"/>
      <c r="AJ347" s="69"/>
      <c r="AK347" s="69"/>
    </row>
    <row r="348">
      <c r="A348" s="69"/>
      <c r="B348" s="69"/>
      <c r="C348" s="70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72"/>
      <c r="AI348" s="72"/>
      <c r="AJ348" s="69"/>
      <c r="AK348" s="69"/>
    </row>
    <row r="349">
      <c r="A349" s="69"/>
      <c r="B349" s="69"/>
      <c r="C349" s="70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72"/>
      <c r="AI349" s="72"/>
      <c r="AJ349" s="69"/>
      <c r="AK349" s="69"/>
    </row>
    <row r="350">
      <c r="A350" s="69"/>
      <c r="B350" s="69"/>
      <c r="C350" s="70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72"/>
      <c r="AI350" s="72"/>
      <c r="AJ350" s="69"/>
      <c r="AK350" s="69"/>
    </row>
    <row r="351">
      <c r="A351" s="69"/>
      <c r="B351" s="69"/>
      <c r="C351" s="70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72"/>
      <c r="AI351" s="72"/>
      <c r="AJ351" s="69"/>
      <c r="AK351" s="69"/>
    </row>
    <row r="352">
      <c r="A352" s="69"/>
      <c r="B352" s="69"/>
      <c r="C352" s="70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72"/>
      <c r="AI352" s="72"/>
      <c r="AJ352" s="69"/>
      <c r="AK352" s="69"/>
    </row>
    <row r="353">
      <c r="A353" s="69"/>
      <c r="B353" s="69"/>
      <c r="C353" s="70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72"/>
      <c r="AI353" s="72"/>
      <c r="AJ353" s="69"/>
      <c r="AK353" s="69"/>
    </row>
    <row r="354">
      <c r="A354" s="69"/>
      <c r="B354" s="69"/>
      <c r="C354" s="70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72"/>
      <c r="AI354" s="72"/>
      <c r="AJ354" s="69"/>
      <c r="AK354" s="69"/>
    </row>
    <row r="355">
      <c r="A355" s="69"/>
      <c r="B355" s="69"/>
      <c r="C355" s="70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72"/>
      <c r="AI355" s="72"/>
      <c r="AJ355" s="69"/>
      <c r="AK355" s="69"/>
    </row>
    <row r="356">
      <c r="A356" s="69"/>
      <c r="B356" s="69"/>
      <c r="C356" s="70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72"/>
      <c r="AI356" s="72"/>
      <c r="AJ356" s="69"/>
      <c r="AK356" s="69"/>
    </row>
    <row r="357">
      <c r="A357" s="69"/>
      <c r="B357" s="69"/>
      <c r="C357" s="70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72"/>
      <c r="AI357" s="72"/>
      <c r="AJ357" s="69"/>
      <c r="AK357" s="69"/>
    </row>
    <row r="358">
      <c r="A358" s="69"/>
      <c r="B358" s="69"/>
      <c r="C358" s="70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72"/>
      <c r="AI358" s="72"/>
      <c r="AJ358" s="69"/>
      <c r="AK358" s="69"/>
    </row>
    <row r="359">
      <c r="A359" s="69"/>
      <c r="B359" s="69"/>
      <c r="C359" s="70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72"/>
      <c r="AI359" s="72"/>
      <c r="AJ359" s="69"/>
      <c r="AK359" s="69"/>
    </row>
    <row r="360">
      <c r="A360" s="69"/>
      <c r="B360" s="69"/>
      <c r="C360" s="70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72"/>
      <c r="AI360" s="72"/>
      <c r="AJ360" s="69"/>
      <c r="AK360" s="69"/>
    </row>
    <row r="361">
      <c r="A361" s="69"/>
      <c r="B361" s="69"/>
      <c r="C361" s="70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72"/>
      <c r="AI361" s="72"/>
      <c r="AJ361" s="69"/>
      <c r="AK361" s="69"/>
    </row>
    <row r="362">
      <c r="A362" s="69"/>
      <c r="B362" s="69"/>
      <c r="C362" s="70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72"/>
      <c r="AI362" s="72"/>
      <c r="AJ362" s="69"/>
      <c r="AK362" s="69"/>
    </row>
    <row r="363">
      <c r="A363" s="69"/>
      <c r="B363" s="69"/>
      <c r="C363" s="70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72"/>
      <c r="AI363" s="72"/>
      <c r="AJ363" s="69"/>
      <c r="AK363" s="69"/>
    </row>
    <row r="364">
      <c r="A364" s="69"/>
      <c r="B364" s="69"/>
      <c r="C364" s="70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72"/>
      <c r="AI364" s="72"/>
      <c r="AJ364" s="69"/>
      <c r="AK364" s="69"/>
    </row>
    <row r="365">
      <c r="A365" s="69"/>
      <c r="B365" s="69"/>
      <c r="C365" s="70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72"/>
      <c r="AI365" s="72"/>
      <c r="AJ365" s="69"/>
      <c r="AK365" s="69"/>
    </row>
    <row r="366">
      <c r="A366" s="69"/>
      <c r="B366" s="69"/>
      <c r="C366" s="70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72"/>
      <c r="AI366" s="72"/>
      <c r="AJ366" s="69"/>
      <c r="AK366" s="69"/>
    </row>
    <row r="367">
      <c r="A367" s="69"/>
      <c r="B367" s="69"/>
      <c r="C367" s="70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72"/>
      <c r="AI367" s="72"/>
      <c r="AJ367" s="69"/>
      <c r="AK367" s="69"/>
    </row>
    <row r="368">
      <c r="A368" s="69"/>
      <c r="B368" s="69"/>
      <c r="C368" s="70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72"/>
      <c r="AI368" s="72"/>
      <c r="AJ368" s="69"/>
      <c r="AK368" s="69"/>
    </row>
    <row r="369">
      <c r="A369" s="69"/>
      <c r="B369" s="69"/>
      <c r="C369" s="70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72"/>
      <c r="AI369" s="72"/>
      <c r="AJ369" s="69"/>
      <c r="AK369" s="69"/>
    </row>
    <row r="370">
      <c r="A370" s="69"/>
      <c r="B370" s="69"/>
      <c r="C370" s="70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72"/>
      <c r="AI370" s="72"/>
      <c r="AJ370" s="69"/>
      <c r="AK370" s="69"/>
    </row>
    <row r="371">
      <c r="A371" s="69"/>
      <c r="B371" s="69"/>
      <c r="C371" s="70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72"/>
      <c r="AI371" s="72"/>
      <c r="AJ371" s="69"/>
      <c r="AK371" s="69"/>
    </row>
    <row r="372">
      <c r="A372" s="69"/>
      <c r="B372" s="69"/>
      <c r="C372" s="70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72"/>
      <c r="AI372" s="72"/>
      <c r="AJ372" s="69"/>
      <c r="AK372" s="69"/>
    </row>
    <row r="373">
      <c r="A373" s="69"/>
      <c r="B373" s="69"/>
      <c r="C373" s="70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72"/>
      <c r="AI373" s="72"/>
      <c r="AJ373" s="69"/>
      <c r="AK373" s="69"/>
    </row>
    <row r="374">
      <c r="A374" s="69"/>
      <c r="B374" s="69"/>
      <c r="C374" s="70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72"/>
      <c r="AI374" s="72"/>
      <c r="AJ374" s="69"/>
      <c r="AK374" s="69"/>
    </row>
    <row r="375">
      <c r="A375" s="69"/>
      <c r="B375" s="69"/>
      <c r="C375" s="70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72"/>
      <c r="AI375" s="72"/>
      <c r="AJ375" s="69"/>
      <c r="AK375" s="69"/>
    </row>
    <row r="376">
      <c r="A376" s="69"/>
      <c r="B376" s="69"/>
      <c r="C376" s="70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72"/>
      <c r="AI376" s="72"/>
      <c r="AJ376" s="69"/>
      <c r="AK376" s="69"/>
    </row>
    <row r="377">
      <c r="A377" s="69"/>
      <c r="B377" s="69"/>
      <c r="C377" s="70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72"/>
      <c r="AI377" s="72"/>
      <c r="AJ377" s="69"/>
      <c r="AK377" s="69"/>
    </row>
    <row r="378">
      <c r="A378" s="69"/>
      <c r="B378" s="69"/>
      <c r="C378" s="70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72"/>
      <c r="AI378" s="72"/>
      <c r="AJ378" s="69"/>
      <c r="AK378" s="69"/>
    </row>
    <row r="379">
      <c r="A379" s="69"/>
      <c r="B379" s="69"/>
      <c r="C379" s="70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72"/>
      <c r="AI379" s="72"/>
      <c r="AJ379" s="69"/>
      <c r="AK379" s="69"/>
    </row>
    <row r="380">
      <c r="A380" s="69"/>
      <c r="B380" s="69"/>
      <c r="C380" s="70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72"/>
      <c r="AI380" s="72"/>
      <c r="AJ380" s="69"/>
      <c r="AK380" s="69"/>
    </row>
    <row r="381">
      <c r="A381" s="69"/>
      <c r="B381" s="69"/>
      <c r="C381" s="70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72"/>
      <c r="AI381" s="72"/>
      <c r="AJ381" s="69"/>
      <c r="AK381" s="69"/>
    </row>
    <row r="382">
      <c r="A382" s="69"/>
      <c r="B382" s="69"/>
      <c r="C382" s="70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72"/>
      <c r="AI382" s="72"/>
      <c r="AJ382" s="69"/>
      <c r="AK382" s="69"/>
    </row>
    <row r="383">
      <c r="A383" s="69"/>
      <c r="B383" s="69"/>
      <c r="C383" s="70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72"/>
      <c r="AI383" s="72"/>
      <c r="AJ383" s="69"/>
      <c r="AK383" s="69"/>
    </row>
    <row r="384">
      <c r="A384" s="69"/>
      <c r="B384" s="69"/>
      <c r="C384" s="70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72"/>
      <c r="AI384" s="72"/>
      <c r="AJ384" s="69"/>
      <c r="AK384" s="69"/>
    </row>
    <row r="385">
      <c r="A385" s="69"/>
      <c r="B385" s="69"/>
      <c r="C385" s="70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72"/>
      <c r="AI385" s="72"/>
      <c r="AJ385" s="69"/>
      <c r="AK385" s="69"/>
    </row>
    <row r="386">
      <c r="A386" s="69"/>
      <c r="B386" s="69"/>
      <c r="C386" s="70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72"/>
      <c r="AI386" s="72"/>
      <c r="AJ386" s="69"/>
      <c r="AK386" s="69"/>
    </row>
    <row r="387">
      <c r="A387" s="69"/>
      <c r="B387" s="69"/>
      <c r="C387" s="70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72"/>
      <c r="AI387" s="72"/>
      <c r="AJ387" s="69"/>
      <c r="AK387" s="69"/>
    </row>
    <row r="388">
      <c r="A388" s="69"/>
      <c r="B388" s="69"/>
      <c r="C388" s="70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72"/>
      <c r="AI388" s="72"/>
      <c r="AJ388" s="69"/>
      <c r="AK388" s="69"/>
    </row>
    <row r="389">
      <c r="A389" s="69"/>
      <c r="B389" s="69"/>
      <c r="C389" s="70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72"/>
      <c r="AI389" s="72"/>
      <c r="AJ389" s="69"/>
      <c r="AK389" s="69"/>
    </row>
    <row r="390">
      <c r="A390" s="69"/>
      <c r="B390" s="69"/>
      <c r="C390" s="70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72"/>
      <c r="AI390" s="72"/>
      <c r="AJ390" s="69"/>
      <c r="AK390" s="69"/>
    </row>
    <row r="391">
      <c r="A391" s="69"/>
      <c r="B391" s="69"/>
      <c r="C391" s="70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72"/>
      <c r="AI391" s="72"/>
      <c r="AJ391" s="69"/>
      <c r="AK391" s="69"/>
    </row>
    <row r="392">
      <c r="A392" s="69"/>
      <c r="B392" s="69"/>
      <c r="C392" s="70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72"/>
      <c r="AI392" s="72"/>
      <c r="AJ392" s="69"/>
      <c r="AK392" s="69"/>
    </row>
    <row r="393">
      <c r="A393" s="69"/>
      <c r="B393" s="69"/>
      <c r="C393" s="70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72"/>
      <c r="AI393" s="72"/>
      <c r="AJ393" s="69"/>
      <c r="AK393" s="69"/>
    </row>
    <row r="394">
      <c r="A394" s="69"/>
      <c r="B394" s="69"/>
      <c r="C394" s="70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72"/>
      <c r="AI394" s="72"/>
      <c r="AJ394" s="69"/>
      <c r="AK394" s="69"/>
    </row>
    <row r="395">
      <c r="A395" s="69"/>
      <c r="B395" s="69"/>
      <c r="C395" s="70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72"/>
      <c r="AI395" s="72"/>
      <c r="AJ395" s="69"/>
      <c r="AK395" s="69"/>
    </row>
    <row r="396">
      <c r="A396" s="69"/>
      <c r="B396" s="69"/>
      <c r="C396" s="70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72"/>
      <c r="AI396" s="72"/>
      <c r="AJ396" s="69"/>
      <c r="AK396" s="69"/>
    </row>
    <row r="397">
      <c r="A397" s="69"/>
      <c r="B397" s="69"/>
      <c r="C397" s="70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72"/>
      <c r="AI397" s="72"/>
      <c r="AJ397" s="69"/>
      <c r="AK397" s="69"/>
    </row>
    <row r="398">
      <c r="A398" s="69"/>
      <c r="B398" s="69"/>
      <c r="C398" s="70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72"/>
      <c r="AI398" s="72"/>
      <c r="AJ398" s="69"/>
      <c r="AK398" s="69"/>
    </row>
    <row r="399">
      <c r="A399" s="69"/>
      <c r="B399" s="69"/>
      <c r="C399" s="70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72"/>
      <c r="AI399" s="72"/>
      <c r="AJ399" s="69"/>
      <c r="AK399" s="69"/>
    </row>
    <row r="400">
      <c r="A400" s="69"/>
      <c r="B400" s="69"/>
      <c r="C400" s="70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72"/>
      <c r="AI400" s="72"/>
      <c r="AJ400" s="69"/>
      <c r="AK400" s="69"/>
    </row>
    <row r="401">
      <c r="A401" s="69"/>
      <c r="B401" s="69"/>
      <c r="C401" s="70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72"/>
      <c r="AI401" s="72"/>
      <c r="AJ401" s="69"/>
      <c r="AK401" s="69"/>
    </row>
    <row r="402">
      <c r="A402" s="69"/>
      <c r="B402" s="69"/>
      <c r="C402" s="70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72"/>
      <c r="AI402" s="72"/>
      <c r="AJ402" s="69"/>
      <c r="AK402" s="69"/>
    </row>
    <row r="403">
      <c r="A403" s="69"/>
      <c r="B403" s="69"/>
      <c r="C403" s="70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72"/>
      <c r="AI403" s="72"/>
      <c r="AJ403" s="69"/>
      <c r="AK403" s="69"/>
    </row>
    <row r="404">
      <c r="A404" s="69"/>
      <c r="B404" s="69"/>
      <c r="C404" s="70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72"/>
      <c r="AI404" s="72"/>
      <c r="AJ404" s="69"/>
      <c r="AK404" s="69"/>
    </row>
    <row r="405">
      <c r="A405" s="69"/>
      <c r="B405" s="69"/>
      <c r="C405" s="70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72"/>
      <c r="AI405" s="72"/>
      <c r="AJ405" s="69"/>
      <c r="AK405" s="69"/>
    </row>
    <row r="406">
      <c r="A406" s="69"/>
      <c r="B406" s="69"/>
      <c r="C406" s="70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72"/>
      <c r="AI406" s="72"/>
      <c r="AJ406" s="69"/>
      <c r="AK406" s="69"/>
    </row>
    <row r="407">
      <c r="A407" s="69"/>
      <c r="B407" s="69"/>
      <c r="C407" s="70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72"/>
      <c r="AI407" s="72"/>
      <c r="AJ407" s="69"/>
      <c r="AK407" s="69"/>
    </row>
    <row r="408">
      <c r="A408" s="69"/>
      <c r="B408" s="69"/>
      <c r="C408" s="70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72"/>
      <c r="AI408" s="72"/>
      <c r="AJ408" s="69"/>
      <c r="AK408" s="69"/>
    </row>
    <row r="409">
      <c r="A409" s="69"/>
      <c r="B409" s="69"/>
      <c r="C409" s="70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72"/>
      <c r="AI409" s="72"/>
      <c r="AJ409" s="69"/>
      <c r="AK409" s="69"/>
    </row>
    <row r="410">
      <c r="A410" s="69"/>
      <c r="B410" s="69"/>
      <c r="C410" s="70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72"/>
      <c r="AI410" s="72"/>
      <c r="AJ410" s="69"/>
      <c r="AK410" s="69"/>
    </row>
    <row r="411">
      <c r="A411" s="69"/>
      <c r="B411" s="69"/>
      <c r="C411" s="70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72"/>
      <c r="AI411" s="72"/>
      <c r="AJ411" s="69"/>
      <c r="AK411" s="69"/>
    </row>
    <row r="412">
      <c r="A412" s="69"/>
      <c r="B412" s="69"/>
      <c r="C412" s="70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72"/>
      <c r="AI412" s="72"/>
      <c r="AJ412" s="69"/>
      <c r="AK412" s="69"/>
    </row>
    <row r="413">
      <c r="A413" s="69"/>
      <c r="B413" s="69"/>
      <c r="C413" s="70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72"/>
      <c r="AI413" s="72"/>
      <c r="AJ413" s="69"/>
      <c r="AK413" s="69"/>
    </row>
    <row r="414">
      <c r="A414" s="69"/>
      <c r="B414" s="69"/>
      <c r="C414" s="70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72"/>
      <c r="AI414" s="72"/>
      <c r="AJ414" s="69"/>
      <c r="AK414" s="69"/>
    </row>
    <row r="415">
      <c r="A415" s="69"/>
      <c r="B415" s="69"/>
      <c r="C415" s="70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72"/>
      <c r="AI415" s="72"/>
      <c r="AJ415" s="69"/>
      <c r="AK415" s="69"/>
    </row>
    <row r="416">
      <c r="A416" s="69"/>
      <c r="B416" s="69"/>
      <c r="C416" s="70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72"/>
      <c r="AI416" s="72"/>
      <c r="AJ416" s="69"/>
      <c r="AK416" s="69"/>
    </row>
    <row r="417">
      <c r="A417" s="69"/>
      <c r="B417" s="69"/>
      <c r="C417" s="70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72"/>
      <c r="AI417" s="72"/>
      <c r="AJ417" s="69"/>
      <c r="AK417" s="69"/>
    </row>
    <row r="418">
      <c r="A418" s="69"/>
      <c r="B418" s="69"/>
      <c r="C418" s="70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72"/>
      <c r="AI418" s="72"/>
      <c r="AJ418" s="69"/>
      <c r="AK418" s="69"/>
    </row>
    <row r="419">
      <c r="A419" s="69"/>
      <c r="B419" s="69"/>
      <c r="C419" s="70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72"/>
      <c r="AI419" s="72"/>
      <c r="AJ419" s="69"/>
      <c r="AK419" s="69"/>
    </row>
    <row r="420">
      <c r="A420" s="69"/>
      <c r="B420" s="69"/>
      <c r="C420" s="70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72"/>
      <c r="AI420" s="72"/>
      <c r="AJ420" s="69"/>
      <c r="AK420" s="69"/>
    </row>
    <row r="421">
      <c r="A421" s="69"/>
      <c r="B421" s="69"/>
      <c r="C421" s="70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72"/>
      <c r="AI421" s="72"/>
      <c r="AJ421" s="69"/>
      <c r="AK421" s="69"/>
    </row>
    <row r="422">
      <c r="A422" s="69"/>
      <c r="B422" s="69"/>
      <c r="C422" s="70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72"/>
      <c r="AI422" s="72"/>
      <c r="AJ422" s="69"/>
      <c r="AK422" s="69"/>
    </row>
    <row r="423">
      <c r="A423" s="69"/>
      <c r="B423" s="69"/>
      <c r="C423" s="70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72"/>
      <c r="AI423" s="72"/>
      <c r="AJ423" s="69"/>
      <c r="AK423" s="69"/>
    </row>
    <row r="424">
      <c r="A424" s="69"/>
      <c r="B424" s="69"/>
      <c r="C424" s="70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72"/>
      <c r="AI424" s="72"/>
      <c r="AJ424" s="69"/>
      <c r="AK424" s="69"/>
    </row>
    <row r="425">
      <c r="A425" s="69"/>
      <c r="B425" s="69"/>
      <c r="C425" s="70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72"/>
      <c r="AI425" s="72"/>
      <c r="AJ425" s="69"/>
      <c r="AK425" s="69"/>
    </row>
    <row r="426">
      <c r="A426" s="69"/>
      <c r="B426" s="69"/>
      <c r="C426" s="70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72"/>
      <c r="AI426" s="72"/>
      <c r="AJ426" s="69"/>
      <c r="AK426" s="69"/>
    </row>
    <row r="427">
      <c r="A427" s="69"/>
      <c r="B427" s="69"/>
      <c r="C427" s="70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72"/>
      <c r="AI427" s="72"/>
      <c r="AJ427" s="69"/>
      <c r="AK427" s="69"/>
    </row>
    <row r="428">
      <c r="A428" s="69"/>
      <c r="B428" s="69"/>
      <c r="C428" s="70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72"/>
      <c r="AI428" s="72"/>
      <c r="AJ428" s="69"/>
      <c r="AK428" s="69"/>
    </row>
    <row r="429">
      <c r="A429" s="69"/>
      <c r="B429" s="69"/>
      <c r="C429" s="70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72"/>
      <c r="AI429" s="72"/>
      <c r="AJ429" s="69"/>
      <c r="AK429" s="69"/>
    </row>
    <row r="430">
      <c r="A430" s="69"/>
      <c r="B430" s="69"/>
      <c r="C430" s="70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72"/>
      <c r="AI430" s="72"/>
      <c r="AJ430" s="69"/>
      <c r="AK430" s="69"/>
    </row>
    <row r="431">
      <c r="A431" s="69"/>
      <c r="B431" s="69"/>
      <c r="C431" s="70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72"/>
      <c r="AI431" s="72"/>
      <c r="AJ431" s="69"/>
      <c r="AK431" s="69"/>
    </row>
    <row r="432">
      <c r="A432" s="69"/>
      <c r="B432" s="69"/>
      <c r="C432" s="70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72"/>
      <c r="AI432" s="72"/>
      <c r="AJ432" s="69"/>
      <c r="AK432" s="69"/>
    </row>
    <row r="433">
      <c r="A433" s="69"/>
      <c r="B433" s="69"/>
      <c r="C433" s="70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72"/>
      <c r="AI433" s="72"/>
      <c r="AJ433" s="69"/>
      <c r="AK433" s="69"/>
    </row>
    <row r="434">
      <c r="A434" s="69"/>
      <c r="B434" s="69"/>
      <c r="C434" s="70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72"/>
      <c r="AI434" s="72"/>
      <c r="AJ434" s="69"/>
      <c r="AK434" s="69"/>
    </row>
    <row r="435">
      <c r="A435" s="69"/>
      <c r="B435" s="69"/>
      <c r="C435" s="70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72"/>
      <c r="AI435" s="72"/>
      <c r="AJ435" s="69"/>
      <c r="AK435" s="69"/>
    </row>
    <row r="436">
      <c r="A436" s="69"/>
      <c r="B436" s="69"/>
      <c r="C436" s="70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72"/>
      <c r="AI436" s="72"/>
      <c r="AJ436" s="69"/>
      <c r="AK436" s="69"/>
    </row>
    <row r="437">
      <c r="A437" s="69"/>
      <c r="B437" s="69"/>
      <c r="C437" s="70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72"/>
      <c r="AI437" s="72"/>
      <c r="AJ437" s="69"/>
      <c r="AK437" s="69"/>
    </row>
    <row r="438">
      <c r="A438" s="69"/>
      <c r="B438" s="69"/>
      <c r="C438" s="70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72"/>
      <c r="AI438" s="72"/>
      <c r="AJ438" s="69"/>
      <c r="AK438" s="69"/>
    </row>
    <row r="439">
      <c r="A439" s="69"/>
      <c r="B439" s="69"/>
      <c r="C439" s="70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72"/>
      <c r="AI439" s="72"/>
      <c r="AJ439" s="69"/>
      <c r="AK439" s="69"/>
    </row>
    <row r="440">
      <c r="A440" s="69"/>
      <c r="B440" s="69"/>
      <c r="C440" s="70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72"/>
      <c r="AI440" s="72"/>
      <c r="AJ440" s="69"/>
      <c r="AK440" s="69"/>
    </row>
    <row r="441">
      <c r="A441" s="69"/>
      <c r="B441" s="69"/>
      <c r="C441" s="70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72"/>
      <c r="AI441" s="72"/>
      <c r="AJ441" s="69"/>
      <c r="AK441" s="69"/>
    </row>
    <row r="442">
      <c r="A442" s="69"/>
      <c r="B442" s="69"/>
      <c r="C442" s="70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72"/>
      <c r="AI442" s="72"/>
      <c r="AJ442" s="69"/>
      <c r="AK442" s="69"/>
    </row>
    <row r="443">
      <c r="A443" s="69"/>
      <c r="B443" s="69"/>
      <c r="C443" s="70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72"/>
      <c r="AI443" s="72"/>
      <c r="AJ443" s="69"/>
      <c r="AK443" s="69"/>
    </row>
    <row r="444">
      <c r="A444" s="69"/>
      <c r="B444" s="69"/>
      <c r="C444" s="70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72"/>
      <c r="AI444" s="72"/>
      <c r="AJ444" s="69"/>
      <c r="AK444" s="69"/>
    </row>
    <row r="445">
      <c r="A445" s="69"/>
      <c r="B445" s="69"/>
      <c r="C445" s="70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72"/>
      <c r="AI445" s="72"/>
      <c r="AJ445" s="69"/>
      <c r="AK445" s="69"/>
    </row>
    <row r="446">
      <c r="A446" s="69"/>
      <c r="B446" s="69"/>
      <c r="C446" s="70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72"/>
      <c r="AI446" s="72"/>
      <c r="AJ446" s="69"/>
      <c r="AK446" s="69"/>
    </row>
    <row r="447">
      <c r="A447" s="69"/>
      <c r="B447" s="69"/>
      <c r="C447" s="70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72"/>
      <c r="AI447" s="72"/>
      <c r="AJ447" s="69"/>
      <c r="AK447" s="69"/>
    </row>
    <row r="448">
      <c r="A448" s="69"/>
      <c r="B448" s="69"/>
      <c r="C448" s="70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72"/>
      <c r="AI448" s="72"/>
      <c r="AJ448" s="69"/>
      <c r="AK448" s="69"/>
    </row>
    <row r="449">
      <c r="A449" s="69"/>
      <c r="B449" s="69"/>
      <c r="C449" s="70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72"/>
      <c r="AI449" s="72"/>
      <c r="AJ449" s="69"/>
      <c r="AK449" s="69"/>
    </row>
    <row r="450">
      <c r="A450" s="69"/>
      <c r="B450" s="69"/>
      <c r="C450" s="70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72"/>
      <c r="AI450" s="72"/>
      <c r="AJ450" s="69"/>
      <c r="AK450" s="69"/>
    </row>
    <row r="451">
      <c r="A451" s="69"/>
      <c r="B451" s="69"/>
      <c r="C451" s="70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72"/>
      <c r="AI451" s="72"/>
      <c r="AJ451" s="69"/>
      <c r="AK451" s="69"/>
    </row>
    <row r="452">
      <c r="A452" s="69"/>
      <c r="B452" s="69"/>
      <c r="C452" s="70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72"/>
      <c r="AI452" s="72"/>
      <c r="AJ452" s="69"/>
      <c r="AK452" s="69"/>
    </row>
    <row r="453">
      <c r="A453" s="69"/>
      <c r="B453" s="69"/>
      <c r="C453" s="70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72"/>
      <c r="AI453" s="72"/>
      <c r="AJ453" s="69"/>
      <c r="AK453" s="69"/>
    </row>
    <row r="454">
      <c r="A454" s="69"/>
      <c r="B454" s="69"/>
      <c r="C454" s="70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72"/>
      <c r="AI454" s="72"/>
      <c r="AJ454" s="69"/>
      <c r="AK454" s="69"/>
    </row>
    <row r="455">
      <c r="A455" s="69"/>
      <c r="B455" s="69"/>
      <c r="C455" s="70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72"/>
      <c r="AI455" s="72"/>
      <c r="AJ455" s="69"/>
      <c r="AK455" s="69"/>
    </row>
    <row r="456">
      <c r="A456" s="69"/>
      <c r="B456" s="69"/>
      <c r="C456" s="70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72"/>
      <c r="AI456" s="72"/>
      <c r="AJ456" s="69"/>
      <c r="AK456" s="69"/>
    </row>
    <row r="457">
      <c r="A457" s="69"/>
      <c r="B457" s="69"/>
      <c r="C457" s="70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72"/>
      <c r="AI457" s="72"/>
      <c r="AJ457" s="69"/>
      <c r="AK457" s="69"/>
    </row>
    <row r="458">
      <c r="A458" s="69"/>
      <c r="B458" s="69"/>
      <c r="C458" s="70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72"/>
      <c r="AI458" s="72"/>
      <c r="AJ458" s="69"/>
      <c r="AK458" s="69"/>
    </row>
    <row r="459">
      <c r="A459" s="69"/>
      <c r="B459" s="69"/>
      <c r="C459" s="70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72"/>
      <c r="AI459" s="72"/>
      <c r="AJ459" s="69"/>
      <c r="AK459" s="69"/>
    </row>
    <row r="460">
      <c r="A460" s="69"/>
      <c r="B460" s="69"/>
      <c r="C460" s="70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72"/>
      <c r="AI460" s="72"/>
      <c r="AJ460" s="69"/>
      <c r="AK460" s="69"/>
    </row>
    <row r="461">
      <c r="A461" s="69"/>
      <c r="B461" s="69"/>
      <c r="C461" s="70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72"/>
      <c r="AI461" s="72"/>
      <c r="AJ461" s="69"/>
      <c r="AK461" s="69"/>
    </row>
    <row r="462">
      <c r="A462" s="69"/>
      <c r="B462" s="69"/>
      <c r="C462" s="70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72"/>
      <c r="AI462" s="72"/>
      <c r="AJ462" s="69"/>
      <c r="AK462" s="69"/>
    </row>
    <row r="463">
      <c r="A463" s="69"/>
      <c r="B463" s="69"/>
      <c r="C463" s="70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72"/>
      <c r="AI463" s="72"/>
      <c r="AJ463" s="69"/>
      <c r="AK463" s="69"/>
    </row>
    <row r="464">
      <c r="A464" s="69"/>
      <c r="B464" s="69"/>
      <c r="C464" s="70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72"/>
      <c r="AI464" s="72"/>
      <c r="AJ464" s="69"/>
      <c r="AK464" s="69"/>
    </row>
    <row r="465">
      <c r="A465" s="69"/>
      <c r="B465" s="69"/>
      <c r="C465" s="70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72"/>
      <c r="AI465" s="72"/>
      <c r="AJ465" s="69"/>
      <c r="AK465" s="69"/>
    </row>
    <row r="466">
      <c r="A466" s="69"/>
      <c r="B466" s="69"/>
      <c r="C466" s="70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72"/>
      <c r="AI466" s="72"/>
      <c r="AJ466" s="69"/>
      <c r="AK466" s="69"/>
    </row>
    <row r="467">
      <c r="A467" s="69"/>
      <c r="B467" s="69"/>
      <c r="C467" s="70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72"/>
      <c r="AI467" s="72"/>
      <c r="AJ467" s="69"/>
      <c r="AK467" s="69"/>
    </row>
    <row r="468">
      <c r="A468" s="69"/>
      <c r="B468" s="69"/>
      <c r="C468" s="70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72"/>
      <c r="AI468" s="72"/>
      <c r="AJ468" s="69"/>
      <c r="AK468" s="69"/>
    </row>
    <row r="469">
      <c r="A469" s="69"/>
      <c r="B469" s="69"/>
      <c r="C469" s="70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72"/>
      <c r="AI469" s="72"/>
      <c r="AJ469" s="69"/>
      <c r="AK469" s="69"/>
    </row>
    <row r="470">
      <c r="A470" s="69"/>
      <c r="B470" s="69"/>
      <c r="C470" s="70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72"/>
      <c r="AI470" s="72"/>
      <c r="AJ470" s="69"/>
      <c r="AK470" s="69"/>
    </row>
    <row r="471">
      <c r="A471" s="69"/>
      <c r="B471" s="69"/>
      <c r="C471" s="70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72"/>
      <c r="AI471" s="72"/>
      <c r="AJ471" s="69"/>
      <c r="AK471" s="69"/>
    </row>
    <row r="472">
      <c r="A472" s="69"/>
      <c r="B472" s="69"/>
      <c r="C472" s="70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72"/>
      <c r="AI472" s="72"/>
      <c r="AJ472" s="69"/>
      <c r="AK472" s="69"/>
    </row>
    <row r="473">
      <c r="A473" s="69"/>
      <c r="B473" s="69"/>
      <c r="C473" s="70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72"/>
      <c r="AI473" s="72"/>
      <c r="AJ473" s="69"/>
      <c r="AK473" s="69"/>
    </row>
    <row r="474">
      <c r="A474" s="69"/>
      <c r="B474" s="69"/>
      <c r="C474" s="70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72"/>
      <c r="AI474" s="72"/>
      <c r="AJ474" s="69"/>
      <c r="AK474" s="69"/>
    </row>
    <row r="475">
      <c r="A475" s="69"/>
      <c r="B475" s="69"/>
      <c r="C475" s="70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72"/>
      <c r="AI475" s="72"/>
      <c r="AJ475" s="69"/>
      <c r="AK475" s="69"/>
    </row>
    <row r="476">
      <c r="A476" s="69"/>
      <c r="B476" s="69"/>
      <c r="C476" s="70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72"/>
      <c r="AI476" s="72"/>
      <c r="AJ476" s="69"/>
      <c r="AK476" s="69"/>
    </row>
    <row r="477">
      <c r="A477" s="69"/>
      <c r="B477" s="69"/>
      <c r="C477" s="70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72"/>
      <c r="AI477" s="72"/>
      <c r="AJ477" s="69"/>
      <c r="AK477" s="69"/>
    </row>
    <row r="478">
      <c r="A478" s="69"/>
      <c r="B478" s="69"/>
      <c r="C478" s="70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72"/>
      <c r="AI478" s="72"/>
      <c r="AJ478" s="69"/>
      <c r="AK478" s="69"/>
    </row>
    <row r="479">
      <c r="A479" s="69"/>
      <c r="B479" s="69"/>
      <c r="C479" s="70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72"/>
      <c r="AI479" s="72"/>
      <c r="AJ479" s="69"/>
      <c r="AK479" s="69"/>
    </row>
    <row r="480">
      <c r="A480" s="69"/>
      <c r="B480" s="69"/>
      <c r="C480" s="70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72"/>
      <c r="AI480" s="72"/>
      <c r="AJ480" s="69"/>
      <c r="AK480" s="69"/>
    </row>
    <row r="481">
      <c r="A481" s="69"/>
      <c r="B481" s="69"/>
      <c r="C481" s="70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72"/>
      <c r="AI481" s="72"/>
      <c r="AJ481" s="69"/>
      <c r="AK481" s="69"/>
    </row>
    <row r="482">
      <c r="A482" s="69"/>
      <c r="B482" s="69"/>
      <c r="C482" s="70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72"/>
      <c r="AI482" s="72"/>
      <c r="AJ482" s="69"/>
      <c r="AK482" s="69"/>
    </row>
    <row r="483">
      <c r="A483" s="69"/>
      <c r="B483" s="69"/>
      <c r="C483" s="70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72"/>
      <c r="AI483" s="72"/>
      <c r="AJ483" s="69"/>
      <c r="AK483" s="69"/>
    </row>
    <row r="484">
      <c r="A484" s="69"/>
      <c r="B484" s="69"/>
      <c r="C484" s="70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72"/>
      <c r="AI484" s="72"/>
      <c r="AJ484" s="69"/>
      <c r="AK484" s="69"/>
    </row>
    <row r="485">
      <c r="A485" s="69"/>
      <c r="B485" s="69"/>
      <c r="C485" s="70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72"/>
      <c r="AI485" s="72"/>
      <c r="AJ485" s="69"/>
      <c r="AK485" s="69"/>
    </row>
    <row r="486">
      <c r="A486" s="69"/>
      <c r="B486" s="69"/>
      <c r="C486" s="70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72"/>
      <c r="AI486" s="72"/>
      <c r="AJ486" s="69"/>
      <c r="AK486" s="69"/>
    </row>
    <row r="487">
      <c r="A487" s="69"/>
      <c r="B487" s="69"/>
      <c r="C487" s="70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72"/>
      <c r="AI487" s="72"/>
      <c r="AJ487" s="69"/>
      <c r="AK487" s="69"/>
    </row>
    <row r="488">
      <c r="A488" s="69"/>
      <c r="B488" s="69"/>
      <c r="C488" s="70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72"/>
      <c r="AI488" s="72"/>
      <c r="AJ488" s="69"/>
      <c r="AK488" s="69"/>
    </row>
    <row r="489">
      <c r="A489" s="69"/>
      <c r="B489" s="69"/>
      <c r="C489" s="70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72"/>
      <c r="AI489" s="72"/>
      <c r="AJ489" s="69"/>
      <c r="AK489" s="69"/>
    </row>
    <row r="490">
      <c r="A490" s="69"/>
      <c r="B490" s="69"/>
      <c r="C490" s="70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72"/>
      <c r="AI490" s="72"/>
      <c r="AJ490" s="69"/>
      <c r="AK490" s="69"/>
    </row>
    <row r="491">
      <c r="A491" s="69"/>
      <c r="B491" s="69"/>
      <c r="C491" s="70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72"/>
      <c r="AI491" s="72"/>
      <c r="AJ491" s="69"/>
      <c r="AK491" s="69"/>
    </row>
    <row r="492">
      <c r="A492" s="69"/>
      <c r="B492" s="69"/>
      <c r="C492" s="70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72"/>
      <c r="AI492" s="72"/>
      <c r="AJ492" s="69"/>
      <c r="AK492" s="69"/>
    </row>
    <row r="493">
      <c r="A493" s="69"/>
      <c r="B493" s="69"/>
      <c r="C493" s="70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72"/>
      <c r="AI493" s="72"/>
      <c r="AJ493" s="69"/>
      <c r="AK493" s="69"/>
    </row>
    <row r="494">
      <c r="A494" s="69"/>
      <c r="B494" s="69"/>
      <c r="C494" s="70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72"/>
      <c r="AI494" s="72"/>
      <c r="AJ494" s="69"/>
      <c r="AK494" s="69"/>
    </row>
    <row r="495">
      <c r="A495" s="69"/>
      <c r="B495" s="69"/>
      <c r="C495" s="70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72"/>
      <c r="AI495" s="72"/>
      <c r="AJ495" s="69"/>
      <c r="AK495" s="69"/>
    </row>
    <row r="496">
      <c r="A496" s="69"/>
      <c r="B496" s="69"/>
      <c r="C496" s="70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72"/>
      <c r="AI496" s="72"/>
      <c r="AJ496" s="69"/>
      <c r="AK496" s="69"/>
    </row>
    <row r="497">
      <c r="A497" s="69"/>
      <c r="B497" s="69"/>
      <c r="C497" s="70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72"/>
      <c r="AI497" s="72"/>
      <c r="AJ497" s="69"/>
      <c r="AK497" s="69"/>
    </row>
    <row r="498">
      <c r="A498" s="69"/>
      <c r="B498" s="69"/>
      <c r="C498" s="70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72"/>
      <c r="AI498" s="72"/>
      <c r="AJ498" s="69"/>
      <c r="AK498" s="69"/>
    </row>
    <row r="499">
      <c r="A499" s="69"/>
      <c r="B499" s="69"/>
      <c r="C499" s="70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72"/>
      <c r="AI499" s="72"/>
      <c r="AJ499" s="69"/>
      <c r="AK499" s="69"/>
    </row>
    <row r="500">
      <c r="A500" s="69"/>
      <c r="B500" s="69"/>
      <c r="C500" s="70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72"/>
      <c r="AI500" s="72"/>
      <c r="AJ500" s="69"/>
      <c r="AK500" s="69"/>
    </row>
    <row r="501">
      <c r="A501" s="69"/>
      <c r="B501" s="69"/>
      <c r="C501" s="70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72"/>
      <c r="AI501" s="72"/>
      <c r="AJ501" s="69"/>
      <c r="AK501" s="69"/>
    </row>
    <row r="502">
      <c r="A502" s="69"/>
      <c r="B502" s="69"/>
      <c r="C502" s="70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72"/>
      <c r="AI502" s="72"/>
      <c r="AJ502" s="69"/>
      <c r="AK502" s="69"/>
    </row>
    <row r="503">
      <c r="A503" s="69"/>
      <c r="B503" s="69"/>
      <c r="C503" s="70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72"/>
      <c r="AI503" s="72"/>
      <c r="AJ503" s="69"/>
      <c r="AK503" s="69"/>
    </row>
    <row r="504">
      <c r="A504" s="69"/>
      <c r="B504" s="69"/>
      <c r="C504" s="70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72"/>
      <c r="AI504" s="72"/>
      <c r="AJ504" s="69"/>
      <c r="AK504" s="69"/>
    </row>
    <row r="505">
      <c r="A505" s="69"/>
      <c r="B505" s="69"/>
      <c r="C505" s="70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72"/>
      <c r="AI505" s="72"/>
      <c r="AJ505" s="69"/>
      <c r="AK505" s="69"/>
    </row>
    <row r="506">
      <c r="A506" s="69"/>
      <c r="B506" s="69"/>
      <c r="C506" s="70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72"/>
      <c r="AI506" s="72"/>
      <c r="AJ506" s="69"/>
      <c r="AK506" s="69"/>
    </row>
    <row r="507">
      <c r="A507" s="69"/>
      <c r="B507" s="69"/>
      <c r="C507" s="70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72"/>
      <c r="AI507" s="72"/>
      <c r="AJ507" s="69"/>
      <c r="AK507" s="69"/>
    </row>
    <row r="508">
      <c r="A508" s="69"/>
      <c r="B508" s="69"/>
      <c r="C508" s="70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72"/>
      <c r="AI508" s="72"/>
      <c r="AJ508" s="69"/>
      <c r="AK508" s="69"/>
    </row>
    <row r="509">
      <c r="A509" s="69"/>
      <c r="B509" s="69"/>
      <c r="C509" s="70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72"/>
      <c r="AI509" s="72"/>
      <c r="AJ509" s="69"/>
      <c r="AK509" s="69"/>
    </row>
    <row r="510">
      <c r="A510" s="69"/>
      <c r="B510" s="69"/>
      <c r="C510" s="70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72"/>
      <c r="AI510" s="72"/>
      <c r="AJ510" s="69"/>
      <c r="AK510" s="69"/>
    </row>
    <row r="511">
      <c r="A511" s="69"/>
      <c r="B511" s="69"/>
      <c r="C511" s="70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72"/>
      <c r="AI511" s="72"/>
      <c r="AJ511" s="69"/>
      <c r="AK511" s="69"/>
    </row>
    <row r="512">
      <c r="A512" s="69"/>
      <c r="B512" s="69"/>
      <c r="C512" s="70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72"/>
      <c r="AI512" s="72"/>
      <c r="AJ512" s="69"/>
      <c r="AK512" s="69"/>
    </row>
    <row r="513">
      <c r="A513" s="69"/>
      <c r="B513" s="69"/>
      <c r="C513" s="70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72"/>
      <c r="AI513" s="72"/>
      <c r="AJ513" s="69"/>
      <c r="AK513" s="69"/>
    </row>
    <row r="514">
      <c r="A514" s="69"/>
      <c r="B514" s="69"/>
      <c r="C514" s="70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72"/>
      <c r="AI514" s="72"/>
      <c r="AJ514" s="69"/>
      <c r="AK514" s="69"/>
    </row>
    <row r="515">
      <c r="A515" s="69"/>
      <c r="B515" s="69"/>
      <c r="C515" s="70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72"/>
      <c r="AI515" s="72"/>
      <c r="AJ515" s="69"/>
      <c r="AK515" s="69"/>
    </row>
    <row r="516">
      <c r="A516" s="69"/>
      <c r="B516" s="69"/>
      <c r="C516" s="70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72"/>
      <c r="AI516" s="72"/>
      <c r="AJ516" s="69"/>
      <c r="AK516" s="69"/>
    </row>
    <row r="517">
      <c r="A517" s="69"/>
      <c r="B517" s="69"/>
      <c r="C517" s="70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72"/>
      <c r="AI517" s="72"/>
      <c r="AJ517" s="69"/>
      <c r="AK517" s="69"/>
    </row>
    <row r="518">
      <c r="A518" s="69"/>
      <c r="B518" s="69"/>
      <c r="C518" s="70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72"/>
      <c r="AI518" s="72"/>
      <c r="AJ518" s="69"/>
      <c r="AK518" s="69"/>
    </row>
    <row r="519">
      <c r="A519" s="69"/>
      <c r="B519" s="69"/>
      <c r="C519" s="70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72"/>
      <c r="AI519" s="72"/>
      <c r="AJ519" s="69"/>
      <c r="AK519" s="69"/>
    </row>
    <row r="520">
      <c r="A520" s="69"/>
      <c r="B520" s="69"/>
      <c r="C520" s="70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72"/>
      <c r="AI520" s="72"/>
      <c r="AJ520" s="69"/>
      <c r="AK520" s="69"/>
    </row>
    <row r="521">
      <c r="A521" s="69"/>
      <c r="B521" s="69"/>
      <c r="C521" s="70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72"/>
      <c r="AI521" s="72"/>
      <c r="AJ521" s="69"/>
      <c r="AK521" s="69"/>
    </row>
    <row r="522">
      <c r="A522" s="69"/>
      <c r="B522" s="69"/>
      <c r="C522" s="70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72"/>
      <c r="AI522" s="72"/>
      <c r="AJ522" s="69"/>
      <c r="AK522" s="69"/>
    </row>
    <row r="523">
      <c r="A523" s="69"/>
      <c r="B523" s="69"/>
      <c r="C523" s="70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72"/>
      <c r="AI523" s="72"/>
      <c r="AJ523" s="69"/>
      <c r="AK523" s="69"/>
    </row>
    <row r="524">
      <c r="A524" s="69"/>
      <c r="B524" s="69"/>
      <c r="C524" s="70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72"/>
      <c r="AI524" s="72"/>
      <c r="AJ524" s="69"/>
      <c r="AK524" s="69"/>
    </row>
    <row r="525">
      <c r="A525" s="69"/>
      <c r="B525" s="69"/>
      <c r="C525" s="70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72"/>
      <c r="AI525" s="72"/>
      <c r="AJ525" s="69"/>
      <c r="AK525" s="69"/>
    </row>
    <row r="526">
      <c r="A526" s="69"/>
      <c r="B526" s="69"/>
      <c r="C526" s="70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72"/>
      <c r="AI526" s="72"/>
      <c r="AJ526" s="69"/>
      <c r="AK526" s="69"/>
    </row>
    <row r="527">
      <c r="A527" s="69"/>
      <c r="B527" s="69"/>
      <c r="C527" s="70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72"/>
      <c r="AI527" s="72"/>
      <c r="AJ527" s="69"/>
      <c r="AK527" s="69"/>
    </row>
    <row r="528">
      <c r="A528" s="69"/>
      <c r="B528" s="69"/>
      <c r="C528" s="70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72"/>
      <c r="AI528" s="72"/>
      <c r="AJ528" s="69"/>
      <c r="AK528" s="69"/>
    </row>
    <row r="529">
      <c r="A529" s="69"/>
      <c r="B529" s="69"/>
      <c r="C529" s="70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72"/>
      <c r="AI529" s="72"/>
      <c r="AJ529" s="69"/>
      <c r="AK529" s="69"/>
    </row>
    <row r="530">
      <c r="A530" s="69"/>
      <c r="B530" s="69"/>
      <c r="C530" s="70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72"/>
      <c r="AI530" s="72"/>
      <c r="AJ530" s="69"/>
      <c r="AK530" s="69"/>
    </row>
    <row r="531">
      <c r="A531" s="69"/>
      <c r="B531" s="69"/>
      <c r="C531" s="70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72"/>
      <c r="AI531" s="72"/>
      <c r="AJ531" s="69"/>
      <c r="AK531" s="69"/>
    </row>
    <row r="532">
      <c r="A532" s="69"/>
      <c r="B532" s="69"/>
      <c r="C532" s="70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72"/>
      <c r="AI532" s="72"/>
      <c r="AJ532" s="69"/>
      <c r="AK532" s="69"/>
    </row>
    <row r="533">
      <c r="A533" s="69"/>
      <c r="B533" s="69"/>
      <c r="C533" s="70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72"/>
      <c r="AI533" s="72"/>
      <c r="AJ533" s="69"/>
      <c r="AK533" s="69"/>
    </row>
    <row r="534">
      <c r="A534" s="69"/>
      <c r="B534" s="69"/>
      <c r="C534" s="70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72"/>
      <c r="AI534" s="72"/>
      <c r="AJ534" s="69"/>
      <c r="AK534" s="69"/>
    </row>
    <row r="535">
      <c r="A535" s="69"/>
      <c r="B535" s="69"/>
      <c r="C535" s="70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72"/>
      <c r="AI535" s="72"/>
      <c r="AJ535" s="69"/>
      <c r="AK535" s="69"/>
    </row>
    <row r="536">
      <c r="A536" s="69"/>
      <c r="B536" s="69"/>
      <c r="C536" s="70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72"/>
      <c r="AI536" s="72"/>
      <c r="AJ536" s="69"/>
      <c r="AK536" s="69"/>
    </row>
    <row r="537">
      <c r="A537" s="69"/>
      <c r="B537" s="69"/>
      <c r="C537" s="70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72"/>
      <c r="AI537" s="72"/>
      <c r="AJ537" s="69"/>
      <c r="AK537" s="69"/>
    </row>
    <row r="538">
      <c r="A538" s="69"/>
      <c r="B538" s="69"/>
      <c r="C538" s="70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72"/>
      <c r="AI538" s="72"/>
      <c r="AJ538" s="69"/>
      <c r="AK538" s="69"/>
    </row>
    <row r="539">
      <c r="A539" s="69"/>
      <c r="B539" s="69"/>
      <c r="C539" s="70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72"/>
      <c r="AI539" s="72"/>
      <c r="AJ539" s="69"/>
      <c r="AK539" s="69"/>
    </row>
    <row r="540">
      <c r="A540" s="69"/>
      <c r="B540" s="69"/>
      <c r="C540" s="70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72"/>
      <c r="AI540" s="72"/>
      <c r="AJ540" s="69"/>
      <c r="AK540" s="69"/>
    </row>
    <row r="541">
      <c r="A541" s="69"/>
      <c r="B541" s="69"/>
      <c r="C541" s="70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72"/>
      <c r="AI541" s="72"/>
      <c r="AJ541" s="69"/>
      <c r="AK541" s="69"/>
    </row>
    <row r="542">
      <c r="A542" s="69"/>
      <c r="B542" s="69"/>
      <c r="C542" s="70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72"/>
      <c r="AI542" s="72"/>
      <c r="AJ542" s="69"/>
      <c r="AK542" s="69"/>
    </row>
    <row r="543">
      <c r="A543" s="69"/>
      <c r="B543" s="69"/>
      <c r="C543" s="70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72"/>
      <c r="AI543" s="72"/>
      <c r="AJ543" s="69"/>
      <c r="AK543" s="69"/>
    </row>
    <row r="544">
      <c r="A544" s="69"/>
      <c r="B544" s="69"/>
      <c r="C544" s="70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72"/>
      <c r="AI544" s="72"/>
      <c r="AJ544" s="69"/>
      <c r="AK544" s="69"/>
    </row>
    <row r="545">
      <c r="A545" s="69"/>
      <c r="B545" s="69"/>
      <c r="C545" s="70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72"/>
      <c r="AI545" s="72"/>
      <c r="AJ545" s="69"/>
      <c r="AK545" s="69"/>
    </row>
    <row r="546">
      <c r="A546" s="69"/>
      <c r="B546" s="69"/>
      <c r="C546" s="70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72"/>
      <c r="AI546" s="72"/>
      <c r="AJ546" s="69"/>
      <c r="AK546" s="69"/>
    </row>
    <row r="547">
      <c r="A547" s="69"/>
      <c r="B547" s="69"/>
      <c r="C547" s="70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72"/>
      <c r="AI547" s="72"/>
      <c r="AJ547" s="69"/>
      <c r="AK547" s="69"/>
    </row>
    <row r="548">
      <c r="A548" s="69"/>
      <c r="B548" s="69"/>
      <c r="C548" s="70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72"/>
      <c r="AI548" s="72"/>
      <c r="AJ548" s="69"/>
      <c r="AK548" s="69"/>
    </row>
    <row r="549">
      <c r="A549" s="69"/>
      <c r="B549" s="69"/>
      <c r="C549" s="70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72"/>
      <c r="AI549" s="72"/>
      <c r="AJ549" s="69"/>
      <c r="AK549" s="69"/>
    </row>
    <row r="550">
      <c r="A550" s="69"/>
      <c r="B550" s="69"/>
      <c r="C550" s="70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72"/>
      <c r="AI550" s="72"/>
      <c r="AJ550" s="69"/>
      <c r="AK550" s="69"/>
    </row>
    <row r="551">
      <c r="A551" s="69"/>
      <c r="B551" s="69"/>
      <c r="C551" s="70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72"/>
      <c r="AI551" s="72"/>
      <c r="AJ551" s="69"/>
      <c r="AK551" s="69"/>
    </row>
    <row r="552">
      <c r="A552" s="69"/>
      <c r="B552" s="69"/>
      <c r="C552" s="70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72"/>
      <c r="AI552" s="72"/>
      <c r="AJ552" s="69"/>
      <c r="AK552" s="69"/>
    </row>
    <row r="553">
      <c r="A553" s="69"/>
      <c r="B553" s="69"/>
      <c r="C553" s="70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72"/>
      <c r="AI553" s="72"/>
      <c r="AJ553" s="69"/>
      <c r="AK553" s="69"/>
    </row>
    <row r="554">
      <c r="A554" s="69"/>
      <c r="B554" s="69"/>
      <c r="C554" s="70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72"/>
      <c r="AI554" s="72"/>
      <c r="AJ554" s="69"/>
      <c r="AK554" s="69"/>
    </row>
    <row r="555">
      <c r="A555" s="69"/>
      <c r="B555" s="69"/>
      <c r="C555" s="70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72"/>
      <c r="AI555" s="72"/>
      <c r="AJ555" s="69"/>
      <c r="AK555" s="69"/>
    </row>
    <row r="556">
      <c r="A556" s="69"/>
      <c r="B556" s="69"/>
      <c r="C556" s="70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72"/>
      <c r="AI556" s="72"/>
      <c r="AJ556" s="69"/>
      <c r="AK556" s="69"/>
    </row>
    <row r="557">
      <c r="A557" s="69"/>
      <c r="B557" s="69"/>
      <c r="C557" s="70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72"/>
      <c r="AI557" s="72"/>
      <c r="AJ557" s="69"/>
      <c r="AK557" s="69"/>
    </row>
    <row r="558">
      <c r="A558" s="69"/>
      <c r="B558" s="69"/>
      <c r="C558" s="70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72"/>
      <c r="AI558" s="72"/>
      <c r="AJ558" s="69"/>
      <c r="AK558" s="69"/>
    </row>
    <row r="559">
      <c r="A559" s="69"/>
      <c r="B559" s="69"/>
      <c r="C559" s="70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72"/>
      <c r="AI559" s="72"/>
      <c r="AJ559" s="69"/>
      <c r="AK559" s="69"/>
    </row>
    <row r="560">
      <c r="A560" s="69"/>
      <c r="B560" s="69"/>
      <c r="C560" s="70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72"/>
      <c r="AI560" s="72"/>
      <c r="AJ560" s="69"/>
      <c r="AK560" s="69"/>
    </row>
    <row r="561">
      <c r="A561" s="69"/>
      <c r="B561" s="69"/>
      <c r="C561" s="70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72"/>
      <c r="AI561" s="72"/>
      <c r="AJ561" s="69"/>
      <c r="AK561" s="69"/>
    </row>
    <row r="562">
      <c r="A562" s="69"/>
      <c r="B562" s="69"/>
      <c r="C562" s="70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72"/>
      <c r="AI562" s="72"/>
      <c r="AJ562" s="69"/>
      <c r="AK562" s="69"/>
    </row>
    <row r="563">
      <c r="A563" s="69"/>
      <c r="B563" s="69"/>
      <c r="C563" s="70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72"/>
      <c r="AI563" s="72"/>
      <c r="AJ563" s="69"/>
      <c r="AK563" s="69"/>
    </row>
    <row r="564">
      <c r="A564" s="69"/>
      <c r="B564" s="69"/>
      <c r="C564" s="70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72"/>
      <c r="AI564" s="72"/>
      <c r="AJ564" s="69"/>
      <c r="AK564" s="69"/>
    </row>
    <row r="565">
      <c r="A565" s="69"/>
      <c r="B565" s="69"/>
      <c r="C565" s="70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72"/>
      <c r="AI565" s="72"/>
      <c r="AJ565" s="69"/>
      <c r="AK565" s="69"/>
    </row>
    <row r="566">
      <c r="A566" s="69"/>
      <c r="B566" s="69"/>
      <c r="C566" s="70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72"/>
      <c r="AI566" s="72"/>
      <c r="AJ566" s="69"/>
      <c r="AK566" s="69"/>
    </row>
    <row r="567">
      <c r="A567" s="69"/>
      <c r="B567" s="69"/>
      <c r="C567" s="70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72"/>
      <c r="AI567" s="72"/>
      <c r="AJ567" s="69"/>
      <c r="AK567" s="69"/>
    </row>
    <row r="568">
      <c r="A568" s="69"/>
      <c r="B568" s="69"/>
      <c r="C568" s="70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72"/>
      <c r="AI568" s="72"/>
      <c r="AJ568" s="69"/>
      <c r="AK568" s="69"/>
    </row>
    <row r="569">
      <c r="A569" s="69"/>
      <c r="B569" s="69"/>
      <c r="C569" s="70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72"/>
      <c r="AI569" s="72"/>
      <c r="AJ569" s="69"/>
      <c r="AK569" s="69"/>
    </row>
    <row r="570">
      <c r="A570" s="69"/>
      <c r="B570" s="69"/>
      <c r="C570" s="70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72"/>
      <c r="AI570" s="72"/>
      <c r="AJ570" s="69"/>
      <c r="AK570" s="69"/>
    </row>
    <row r="571">
      <c r="A571" s="69"/>
      <c r="B571" s="69"/>
      <c r="C571" s="70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72"/>
      <c r="AI571" s="72"/>
      <c r="AJ571" s="69"/>
      <c r="AK571" s="69"/>
    </row>
    <row r="572">
      <c r="A572" s="69"/>
      <c r="B572" s="69"/>
      <c r="C572" s="70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72"/>
      <c r="AI572" s="72"/>
      <c r="AJ572" s="69"/>
      <c r="AK572" s="69"/>
    </row>
    <row r="573">
      <c r="A573" s="69"/>
      <c r="B573" s="69"/>
      <c r="C573" s="70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72"/>
      <c r="AI573" s="72"/>
      <c r="AJ573" s="69"/>
      <c r="AK573" s="69"/>
    </row>
    <row r="574">
      <c r="A574" s="69"/>
      <c r="B574" s="69"/>
      <c r="C574" s="70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72"/>
      <c r="AI574" s="72"/>
      <c r="AJ574" s="69"/>
      <c r="AK574" s="69"/>
    </row>
    <row r="575">
      <c r="A575" s="69"/>
      <c r="B575" s="69"/>
      <c r="C575" s="70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72"/>
      <c r="AI575" s="72"/>
      <c r="AJ575" s="69"/>
      <c r="AK575" s="69"/>
    </row>
    <row r="576">
      <c r="A576" s="69"/>
      <c r="B576" s="69"/>
      <c r="C576" s="70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72"/>
      <c r="AI576" s="72"/>
      <c r="AJ576" s="69"/>
      <c r="AK576" s="69"/>
    </row>
    <row r="577">
      <c r="A577" s="69"/>
      <c r="B577" s="69"/>
      <c r="C577" s="70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72"/>
      <c r="AI577" s="72"/>
      <c r="AJ577" s="69"/>
      <c r="AK577" s="69"/>
    </row>
    <row r="578">
      <c r="A578" s="69"/>
      <c r="B578" s="69"/>
      <c r="C578" s="70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72"/>
      <c r="AI578" s="72"/>
      <c r="AJ578" s="69"/>
      <c r="AK578" s="69"/>
    </row>
    <row r="579">
      <c r="A579" s="69"/>
      <c r="B579" s="69"/>
      <c r="C579" s="70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72"/>
      <c r="AI579" s="72"/>
      <c r="AJ579" s="69"/>
      <c r="AK579" s="69"/>
    </row>
    <row r="580">
      <c r="A580" s="69"/>
      <c r="B580" s="69"/>
      <c r="C580" s="70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72"/>
      <c r="AI580" s="72"/>
      <c r="AJ580" s="69"/>
      <c r="AK580" s="69"/>
    </row>
    <row r="581">
      <c r="A581" s="69"/>
      <c r="B581" s="69"/>
      <c r="C581" s="70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72"/>
      <c r="AI581" s="72"/>
      <c r="AJ581" s="69"/>
      <c r="AK581" s="69"/>
    </row>
    <row r="582">
      <c r="A582" s="69"/>
      <c r="B582" s="69"/>
      <c r="C582" s="70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72"/>
      <c r="AI582" s="72"/>
      <c r="AJ582" s="69"/>
      <c r="AK582" s="69"/>
    </row>
    <row r="583">
      <c r="A583" s="69"/>
      <c r="B583" s="69"/>
      <c r="C583" s="70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72"/>
      <c r="AI583" s="72"/>
      <c r="AJ583" s="69"/>
      <c r="AK583" s="69"/>
    </row>
    <row r="584">
      <c r="A584" s="69"/>
      <c r="B584" s="69"/>
      <c r="C584" s="70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72"/>
      <c r="AI584" s="72"/>
      <c r="AJ584" s="69"/>
      <c r="AK584" s="69"/>
    </row>
    <row r="585">
      <c r="A585" s="69"/>
      <c r="B585" s="69"/>
      <c r="C585" s="70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72"/>
      <c r="AI585" s="72"/>
      <c r="AJ585" s="69"/>
      <c r="AK585" s="69"/>
    </row>
    <row r="586">
      <c r="A586" s="69"/>
      <c r="B586" s="69"/>
      <c r="C586" s="70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72"/>
      <c r="AI586" s="72"/>
      <c r="AJ586" s="69"/>
      <c r="AK586" s="69"/>
    </row>
    <row r="587">
      <c r="A587" s="69"/>
      <c r="B587" s="69"/>
      <c r="C587" s="70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72"/>
      <c r="AI587" s="72"/>
      <c r="AJ587" s="69"/>
      <c r="AK587" s="69"/>
    </row>
    <row r="588">
      <c r="A588" s="69"/>
      <c r="B588" s="69"/>
      <c r="C588" s="70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72"/>
      <c r="AI588" s="72"/>
      <c r="AJ588" s="69"/>
      <c r="AK588" s="69"/>
    </row>
    <row r="589">
      <c r="A589" s="69"/>
      <c r="B589" s="69"/>
      <c r="C589" s="70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72"/>
      <c r="AI589" s="72"/>
      <c r="AJ589" s="69"/>
      <c r="AK589" s="69"/>
    </row>
    <row r="590">
      <c r="A590" s="69"/>
      <c r="B590" s="69"/>
      <c r="C590" s="70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72"/>
      <c r="AI590" s="72"/>
      <c r="AJ590" s="69"/>
      <c r="AK590" s="69"/>
    </row>
    <row r="591">
      <c r="A591" s="69"/>
      <c r="B591" s="69"/>
      <c r="C591" s="70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72"/>
      <c r="AI591" s="72"/>
      <c r="AJ591" s="69"/>
      <c r="AK591" s="69"/>
    </row>
    <row r="592">
      <c r="A592" s="69"/>
      <c r="B592" s="69"/>
      <c r="C592" s="70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72"/>
      <c r="AI592" s="72"/>
      <c r="AJ592" s="69"/>
      <c r="AK592" s="69"/>
    </row>
    <row r="593">
      <c r="A593" s="69"/>
      <c r="B593" s="69"/>
      <c r="C593" s="70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72"/>
      <c r="AI593" s="72"/>
      <c r="AJ593" s="69"/>
      <c r="AK593" s="69"/>
    </row>
    <row r="594">
      <c r="A594" s="69"/>
      <c r="B594" s="69"/>
      <c r="C594" s="70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72"/>
      <c r="AI594" s="72"/>
      <c r="AJ594" s="69"/>
      <c r="AK594" s="69"/>
    </row>
    <row r="595">
      <c r="A595" s="69"/>
      <c r="B595" s="69"/>
      <c r="C595" s="70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72"/>
      <c r="AI595" s="72"/>
      <c r="AJ595" s="69"/>
      <c r="AK595" s="69"/>
    </row>
    <row r="596">
      <c r="A596" s="69"/>
      <c r="B596" s="69"/>
      <c r="C596" s="70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72"/>
      <c r="AI596" s="72"/>
      <c r="AJ596" s="69"/>
      <c r="AK596" s="69"/>
    </row>
    <row r="597">
      <c r="A597" s="69"/>
      <c r="B597" s="69"/>
      <c r="C597" s="70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72"/>
      <c r="AI597" s="72"/>
      <c r="AJ597" s="69"/>
      <c r="AK597" s="69"/>
    </row>
    <row r="598">
      <c r="A598" s="69"/>
      <c r="B598" s="69"/>
      <c r="C598" s="70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72"/>
      <c r="AI598" s="72"/>
      <c r="AJ598" s="69"/>
      <c r="AK598" s="69"/>
    </row>
    <row r="599">
      <c r="A599" s="69"/>
      <c r="B599" s="69"/>
      <c r="C599" s="70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72"/>
      <c r="AI599" s="72"/>
      <c r="AJ599" s="69"/>
      <c r="AK599" s="69"/>
    </row>
    <row r="600">
      <c r="A600" s="69"/>
      <c r="B600" s="69"/>
      <c r="C600" s="70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72"/>
      <c r="AI600" s="72"/>
      <c r="AJ600" s="69"/>
      <c r="AK600" s="69"/>
    </row>
    <row r="601">
      <c r="A601" s="69"/>
      <c r="B601" s="69"/>
      <c r="C601" s="70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72"/>
      <c r="AI601" s="72"/>
      <c r="AJ601" s="69"/>
      <c r="AK601" s="69"/>
    </row>
    <row r="602">
      <c r="A602" s="69"/>
      <c r="B602" s="69"/>
      <c r="C602" s="70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72"/>
      <c r="AI602" s="72"/>
      <c r="AJ602" s="69"/>
      <c r="AK602" s="69"/>
    </row>
    <row r="603">
      <c r="A603" s="69"/>
      <c r="B603" s="69"/>
      <c r="C603" s="70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72"/>
      <c r="AI603" s="72"/>
      <c r="AJ603" s="69"/>
      <c r="AK603" s="69"/>
    </row>
    <row r="604">
      <c r="A604" s="69"/>
      <c r="B604" s="69"/>
      <c r="C604" s="70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72"/>
      <c r="AI604" s="72"/>
      <c r="AJ604" s="69"/>
      <c r="AK604" s="69"/>
    </row>
    <row r="605">
      <c r="A605" s="69"/>
      <c r="B605" s="69"/>
      <c r="C605" s="70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72"/>
      <c r="AI605" s="72"/>
      <c r="AJ605" s="69"/>
      <c r="AK605" s="69"/>
    </row>
    <row r="606">
      <c r="A606" s="69"/>
      <c r="B606" s="69"/>
      <c r="C606" s="70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72"/>
      <c r="AI606" s="72"/>
      <c r="AJ606" s="69"/>
      <c r="AK606" s="69"/>
    </row>
    <row r="607">
      <c r="A607" s="69"/>
      <c r="B607" s="69"/>
      <c r="C607" s="70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72"/>
      <c r="AI607" s="72"/>
      <c r="AJ607" s="69"/>
      <c r="AK607" s="69"/>
    </row>
    <row r="608">
      <c r="A608" s="69"/>
      <c r="B608" s="69"/>
      <c r="C608" s="70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72"/>
      <c r="AI608" s="72"/>
      <c r="AJ608" s="69"/>
      <c r="AK608" s="69"/>
    </row>
    <row r="609">
      <c r="A609" s="69"/>
      <c r="B609" s="69"/>
      <c r="C609" s="70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72"/>
      <c r="AI609" s="72"/>
      <c r="AJ609" s="69"/>
      <c r="AK609" s="69"/>
    </row>
    <row r="610">
      <c r="A610" s="69"/>
      <c r="B610" s="69"/>
      <c r="C610" s="70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72"/>
      <c r="AI610" s="72"/>
      <c r="AJ610" s="69"/>
      <c r="AK610" s="69"/>
    </row>
    <row r="611">
      <c r="A611" s="69"/>
      <c r="B611" s="69"/>
      <c r="C611" s="70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72"/>
      <c r="AI611" s="72"/>
      <c r="AJ611" s="69"/>
      <c r="AK611" s="69"/>
    </row>
    <row r="612">
      <c r="A612" s="69"/>
      <c r="B612" s="69"/>
      <c r="C612" s="70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72"/>
      <c r="AI612" s="72"/>
      <c r="AJ612" s="69"/>
      <c r="AK612" s="69"/>
    </row>
    <row r="613">
      <c r="A613" s="69"/>
      <c r="B613" s="69"/>
      <c r="C613" s="70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72"/>
      <c r="AI613" s="72"/>
      <c r="AJ613" s="69"/>
      <c r="AK613" s="69"/>
    </row>
    <row r="614">
      <c r="A614" s="69"/>
      <c r="B614" s="69"/>
      <c r="C614" s="70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72"/>
      <c r="AI614" s="72"/>
      <c r="AJ614" s="69"/>
      <c r="AK614" s="69"/>
    </row>
    <row r="615">
      <c r="A615" s="69"/>
      <c r="B615" s="69"/>
      <c r="C615" s="70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72"/>
      <c r="AI615" s="72"/>
      <c r="AJ615" s="69"/>
      <c r="AK615" s="69"/>
    </row>
    <row r="616">
      <c r="A616" s="69"/>
      <c r="B616" s="69"/>
      <c r="C616" s="70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72"/>
      <c r="AI616" s="72"/>
      <c r="AJ616" s="69"/>
      <c r="AK616" s="69"/>
    </row>
    <row r="617">
      <c r="A617" s="69"/>
      <c r="B617" s="69"/>
      <c r="C617" s="70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72"/>
      <c r="AI617" s="72"/>
      <c r="AJ617" s="69"/>
      <c r="AK617" s="69"/>
    </row>
    <row r="618">
      <c r="A618" s="69"/>
      <c r="B618" s="69"/>
      <c r="C618" s="70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72"/>
      <c r="AI618" s="72"/>
      <c r="AJ618" s="69"/>
      <c r="AK618" s="69"/>
    </row>
    <row r="619">
      <c r="A619" s="69"/>
      <c r="B619" s="69"/>
      <c r="C619" s="70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72"/>
      <c r="AI619" s="72"/>
      <c r="AJ619" s="69"/>
      <c r="AK619" s="69"/>
    </row>
    <row r="620">
      <c r="A620" s="69"/>
      <c r="B620" s="69"/>
      <c r="C620" s="70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72"/>
      <c r="AI620" s="72"/>
      <c r="AJ620" s="69"/>
      <c r="AK620" s="69"/>
    </row>
    <row r="621">
      <c r="A621" s="69"/>
      <c r="B621" s="69"/>
      <c r="C621" s="70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72"/>
      <c r="AI621" s="72"/>
      <c r="AJ621" s="69"/>
      <c r="AK621" s="69"/>
    </row>
    <row r="622">
      <c r="A622" s="69"/>
      <c r="B622" s="69"/>
      <c r="C622" s="70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72"/>
      <c r="AI622" s="72"/>
      <c r="AJ622" s="69"/>
      <c r="AK622" s="69"/>
    </row>
    <row r="623">
      <c r="A623" s="69"/>
      <c r="B623" s="69"/>
      <c r="C623" s="70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72"/>
      <c r="AI623" s="72"/>
      <c r="AJ623" s="69"/>
      <c r="AK623" s="69"/>
    </row>
    <row r="624">
      <c r="A624" s="69"/>
      <c r="B624" s="69"/>
      <c r="C624" s="70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72"/>
      <c r="AI624" s="72"/>
      <c r="AJ624" s="69"/>
      <c r="AK624" s="69"/>
    </row>
    <row r="625">
      <c r="A625" s="69"/>
      <c r="B625" s="69"/>
      <c r="C625" s="70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72"/>
      <c r="AI625" s="72"/>
      <c r="AJ625" s="69"/>
      <c r="AK625" s="69"/>
    </row>
    <row r="626">
      <c r="A626" s="69"/>
      <c r="B626" s="69"/>
      <c r="C626" s="70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72"/>
      <c r="AI626" s="72"/>
      <c r="AJ626" s="69"/>
      <c r="AK626" s="69"/>
    </row>
    <row r="627">
      <c r="A627" s="69"/>
      <c r="B627" s="69"/>
      <c r="C627" s="70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72"/>
      <c r="AI627" s="72"/>
      <c r="AJ627" s="69"/>
      <c r="AK627" s="69"/>
    </row>
    <row r="628">
      <c r="A628" s="69"/>
      <c r="B628" s="69"/>
      <c r="C628" s="70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72"/>
      <c r="AI628" s="72"/>
      <c r="AJ628" s="69"/>
      <c r="AK628" s="69"/>
    </row>
    <row r="629">
      <c r="A629" s="69"/>
      <c r="B629" s="69"/>
      <c r="C629" s="70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72"/>
      <c r="AI629" s="72"/>
      <c r="AJ629" s="69"/>
      <c r="AK629" s="69"/>
    </row>
    <row r="630">
      <c r="A630" s="69"/>
      <c r="B630" s="69"/>
      <c r="C630" s="70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72"/>
      <c r="AI630" s="72"/>
      <c r="AJ630" s="69"/>
      <c r="AK630" s="69"/>
    </row>
    <row r="631">
      <c r="A631" s="69"/>
      <c r="B631" s="69"/>
      <c r="C631" s="70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72"/>
      <c r="AI631" s="72"/>
      <c r="AJ631" s="69"/>
      <c r="AK631" s="69"/>
    </row>
    <row r="632">
      <c r="A632" s="69"/>
      <c r="B632" s="69"/>
      <c r="C632" s="70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72"/>
      <c r="AI632" s="72"/>
      <c r="AJ632" s="69"/>
      <c r="AK632" s="69"/>
    </row>
    <row r="633">
      <c r="A633" s="69"/>
      <c r="B633" s="69"/>
      <c r="C633" s="70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72"/>
      <c r="AI633" s="72"/>
      <c r="AJ633" s="69"/>
      <c r="AK633" s="69"/>
    </row>
    <row r="634">
      <c r="A634" s="69"/>
      <c r="B634" s="69"/>
      <c r="C634" s="70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72"/>
      <c r="AI634" s="72"/>
      <c r="AJ634" s="69"/>
      <c r="AK634" s="69"/>
    </row>
    <row r="635">
      <c r="A635" s="69"/>
      <c r="B635" s="69"/>
      <c r="C635" s="70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72"/>
      <c r="AI635" s="72"/>
      <c r="AJ635" s="69"/>
      <c r="AK635" s="69"/>
    </row>
    <row r="636">
      <c r="A636" s="69"/>
      <c r="B636" s="69"/>
      <c r="C636" s="70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72"/>
      <c r="AI636" s="72"/>
      <c r="AJ636" s="69"/>
      <c r="AK636" s="69"/>
    </row>
    <row r="637">
      <c r="A637" s="69"/>
      <c r="B637" s="69"/>
      <c r="C637" s="70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72"/>
      <c r="AI637" s="72"/>
      <c r="AJ637" s="69"/>
      <c r="AK637" s="69"/>
    </row>
    <row r="638">
      <c r="A638" s="69"/>
      <c r="B638" s="69"/>
      <c r="C638" s="70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72"/>
      <c r="AI638" s="72"/>
      <c r="AJ638" s="69"/>
      <c r="AK638" s="69"/>
    </row>
    <row r="639">
      <c r="A639" s="69"/>
      <c r="B639" s="69"/>
      <c r="C639" s="70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72"/>
      <c r="AI639" s="72"/>
      <c r="AJ639" s="69"/>
      <c r="AK639" s="69"/>
    </row>
    <row r="640">
      <c r="A640" s="69"/>
      <c r="B640" s="69"/>
      <c r="C640" s="70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72"/>
      <c r="AI640" s="72"/>
      <c r="AJ640" s="69"/>
      <c r="AK640" s="69"/>
    </row>
    <row r="641">
      <c r="A641" s="69"/>
      <c r="B641" s="69"/>
      <c r="C641" s="70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72"/>
      <c r="AI641" s="72"/>
      <c r="AJ641" s="69"/>
      <c r="AK641" s="69"/>
    </row>
    <row r="642">
      <c r="A642" s="69"/>
      <c r="B642" s="69"/>
      <c r="C642" s="70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72"/>
      <c r="AI642" s="72"/>
      <c r="AJ642" s="69"/>
      <c r="AK642" s="69"/>
    </row>
    <row r="643">
      <c r="A643" s="69"/>
      <c r="B643" s="69"/>
      <c r="C643" s="70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72"/>
      <c r="AI643" s="72"/>
      <c r="AJ643" s="69"/>
      <c r="AK643" s="69"/>
    </row>
    <row r="644">
      <c r="A644" s="69"/>
      <c r="B644" s="69"/>
      <c r="C644" s="70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72"/>
      <c r="AI644" s="72"/>
      <c r="AJ644" s="69"/>
      <c r="AK644" s="69"/>
    </row>
    <row r="645">
      <c r="A645" s="69"/>
      <c r="B645" s="69"/>
      <c r="C645" s="70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72"/>
      <c r="AI645" s="72"/>
      <c r="AJ645" s="69"/>
      <c r="AK645" s="69"/>
    </row>
    <row r="646">
      <c r="A646" s="69"/>
      <c r="B646" s="69"/>
      <c r="C646" s="70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72"/>
      <c r="AI646" s="72"/>
      <c r="AJ646" s="69"/>
      <c r="AK646" s="69"/>
    </row>
    <row r="647">
      <c r="A647" s="69"/>
      <c r="B647" s="69"/>
      <c r="C647" s="70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72"/>
      <c r="AI647" s="72"/>
      <c r="AJ647" s="69"/>
      <c r="AK647" s="69"/>
    </row>
    <row r="648">
      <c r="A648" s="69"/>
      <c r="B648" s="69"/>
      <c r="C648" s="70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72"/>
      <c r="AI648" s="72"/>
      <c r="AJ648" s="69"/>
      <c r="AK648" s="69"/>
    </row>
    <row r="649">
      <c r="A649" s="69"/>
      <c r="B649" s="69"/>
      <c r="C649" s="70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72"/>
      <c r="AI649" s="72"/>
      <c r="AJ649" s="69"/>
      <c r="AK649" s="69"/>
    </row>
    <row r="650">
      <c r="A650" s="69"/>
      <c r="B650" s="69"/>
      <c r="C650" s="70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72"/>
      <c r="AI650" s="72"/>
      <c r="AJ650" s="69"/>
      <c r="AK650" s="69"/>
    </row>
    <row r="651">
      <c r="A651" s="69"/>
      <c r="B651" s="69"/>
      <c r="C651" s="70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72"/>
      <c r="AI651" s="72"/>
      <c r="AJ651" s="69"/>
      <c r="AK651" s="69"/>
    </row>
    <row r="652">
      <c r="A652" s="69"/>
      <c r="B652" s="69"/>
      <c r="C652" s="70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72"/>
      <c r="AI652" s="72"/>
      <c r="AJ652" s="69"/>
      <c r="AK652" s="69"/>
    </row>
    <row r="653">
      <c r="A653" s="69"/>
      <c r="B653" s="69"/>
      <c r="C653" s="70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72"/>
      <c r="AI653" s="72"/>
      <c r="AJ653" s="69"/>
      <c r="AK653" s="69"/>
    </row>
    <row r="654">
      <c r="A654" s="69"/>
      <c r="B654" s="69"/>
      <c r="C654" s="70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72"/>
      <c r="AI654" s="72"/>
      <c r="AJ654" s="69"/>
      <c r="AK654" s="69"/>
    </row>
    <row r="655">
      <c r="A655" s="69"/>
      <c r="B655" s="69"/>
      <c r="C655" s="70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72"/>
      <c r="AI655" s="72"/>
      <c r="AJ655" s="69"/>
      <c r="AK655" s="69"/>
    </row>
    <row r="656">
      <c r="A656" s="69"/>
      <c r="B656" s="69"/>
      <c r="C656" s="70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72"/>
      <c r="AI656" s="72"/>
      <c r="AJ656" s="69"/>
      <c r="AK656" s="69"/>
    </row>
    <row r="657">
      <c r="A657" s="69"/>
      <c r="B657" s="69"/>
      <c r="C657" s="70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72"/>
      <c r="AI657" s="72"/>
      <c r="AJ657" s="69"/>
      <c r="AK657" s="69"/>
    </row>
    <row r="658">
      <c r="A658" s="69"/>
      <c r="B658" s="69"/>
      <c r="C658" s="70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72"/>
      <c r="AI658" s="72"/>
      <c r="AJ658" s="69"/>
      <c r="AK658" s="69"/>
    </row>
    <row r="659">
      <c r="A659" s="69"/>
      <c r="B659" s="69"/>
      <c r="C659" s="70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72"/>
      <c r="AI659" s="72"/>
      <c r="AJ659" s="69"/>
      <c r="AK659" s="69"/>
    </row>
    <row r="660">
      <c r="A660" s="69"/>
      <c r="B660" s="69"/>
      <c r="C660" s="70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72"/>
      <c r="AI660" s="72"/>
      <c r="AJ660" s="69"/>
      <c r="AK660" s="69"/>
    </row>
    <row r="661">
      <c r="A661" s="69"/>
      <c r="B661" s="69"/>
      <c r="C661" s="70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72"/>
      <c r="AI661" s="72"/>
      <c r="AJ661" s="69"/>
      <c r="AK661" s="69"/>
    </row>
    <row r="662">
      <c r="A662" s="69"/>
      <c r="B662" s="69"/>
      <c r="C662" s="70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72"/>
      <c r="AI662" s="72"/>
      <c r="AJ662" s="69"/>
      <c r="AK662" s="69"/>
    </row>
    <row r="663">
      <c r="A663" s="69"/>
      <c r="B663" s="69"/>
      <c r="C663" s="70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72"/>
      <c r="AI663" s="72"/>
      <c r="AJ663" s="69"/>
      <c r="AK663" s="69"/>
    </row>
    <row r="664">
      <c r="A664" s="69"/>
      <c r="B664" s="69"/>
      <c r="C664" s="70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72"/>
      <c r="AI664" s="72"/>
      <c r="AJ664" s="69"/>
      <c r="AK664" s="69"/>
    </row>
    <row r="665">
      <c r="A665" s="69"/>
      <c r="B665" s="69"/>
      <c r="C665" s="70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72"/>
      <c r="AI665" s="72"/>
      <c r="AJ665" s="69"/>
      <c r="AK665" s="69"/>
    </row>
    <row r="666">
      <c r="A666" s="69"/>
      <c r="B666" s="69"/>
      <c r="C666" s="70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72"/>
      <c r="AI666" s="72"/>
      <c r="AJ666" s="69"/>
      <c r="AK666" s="69"/>
    </row>
    <row r="667">
      <c r="A667" s="69"/>
      <c r="B667" s="69"/>
      <c r="C667" s="70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72"/>
      <c r="AI667" s="72"/>
      <c r="AJ667" s="69"/>
      <c r="AK667" s="69"/>
    </row>
    <row r="668">
      <c r="A668" s="69"/>
      <c r="B668" s="69"/>
      <c r="C668" s="70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72"/>
      <c r="AI668" s="72"/>
      <c r="AJ668" s="69"/>
      <c r="AK668" s="69"/>
    </row>
    <row r="669">
      <c r="A669" s="69"/>
      <c r="B669" s="69"/>
      <c r="C669" s="70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72"/>
      <c r="AI669" s="72"/>
      <c r="AJ669" s="69"/>
      <c r="AK669" s="69"/>
    </row>
    <row r="670">
      <c r="A670" s="69"/>
      <c r="B670" s="69"/>
      <c r="C670" s="70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72"/>
      <c r="AI670" s="72"/>
      <c r="AJ670" s="69"/>
      <c r="AK670" s="69"/>
    </row>
    <row r="671">
      <c r="A671" s="69"/>
      <c r="B671" s="69"/>
      <c r="C671" s="70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72"/>
      <c r="AI671" s="72"/>
      <c r="AJ671" s="69"/>
      <c r="AK671" s="69"/>
    </row>
    <row r="672">
      <c r="A672" s="69"/>
      <c r="B672" s="69"/>
      <c r="C672" s="70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72"/>
      <c r="AI672" s="72"/>
      <c r="AJ672" s="69"/>
      <c r="AK672" s="69"/>
    </row>
    <row r="673">
      <c r="A673" s="69"/>
      <c r="B673" s="69"/>
      <c r="C673" s="70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72"/>
      <c r="AI673" s="72"/>
      <c r="AJ673" s="69"/>
      <c r="AK673" s="69"/>
    </row>
    <row r="674">
      <c r="A674" s="69"/>
      <c r="B674" s="69"/>
      <c r="C674" s="70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72"/>
      <c r="AI674" s="72"/>
      <c r="AJ674" s="69"/>
      <c r="AK674" s="69"/>
    </row>
    <row r="675">
      <c r="A675" s="69"/>
      <c r="B675" s="69"/>
      <c r="C675" s="70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72"/>
      <c r="AI675" s="72"/>
      <c r="AJ675" s="69"/>
      <c r="AK675" s="69"/>
    </row>
    <row r="676">
      <c r="A676" s="69"/>
      <c r="B676" s="69"/>
      <c r="C676" s="70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72"/>
      <c r="AI676" s="72"/>
      <c r="AJ676" s="69"/>
      <c r="AK676" s="69"/>
    </row>
    <row r="677">
      <c r="A677" s="69"/>
      <c r="B677" s="69"/>
      <c r="C677" s="70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72"/>
      <c r="AI677" s="72"/>
      <c r="AJ677" s="69"/>
      <c r="AK677" s="69"/>
    </row>
    <row r="678">
      <c r="A678" s="69"/>
      <c r="B678" s="69"/>
      <c r="C678" s="70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72"/>
      <c r="AI678" s="72"/>
      <c r="AJ678" s="69"/>
      <c r="AK678" s="69"/>
    </row>
    <row r="679">
      <c r="A679" s="69"/>
      <c r="B679" s="69"/>
      <c r="C679" s="70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72"/>
      <c r="AI679" s="72"/>
      <c r="AJ679" s="69"/>
      <c r="AK679" s="69"/>
    </row>
    <row r="680">
      <c r="A680" s="69"/>
      <c r="B680" s="69"/>
      <c r="C680" s="70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72"/>
      <c r="AI680" s="72"/>
      <c r="AJ680" s="69"/>
      <c r="AK680" s="69"/>
    </row>
    <row r="681">
      <c r="A681" s="69"/>
      <c r="B681" s="69"/>
      <c r="C681" s="70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72"/>
      <c r="AI681" s="72"/>
      <c r="AJ681" s="69"/>
      <c r="AK681" s="69"/>
    </row>
    <row r="682">
      <c r="A682" s="69"/>
      <c r="B682" s="69"/>
      <c r="C682" s="70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72"/>
      <c r="AI682" s="72"/>
      <c r="AJ682" s="69"/>
      <c r="AK682" s="69"/>
    </row>
    <row r="683">
      <c r="A683" s="69"/>
      <c r="B683" s="69"/>
      <c r="C683" s="70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72"/>
      <c r="AI683" s="72"/>
      <c r="AJ683" s="69"/>
      <c r="AK683" s="69"/>
    </row>
    <row r="684">
      <c r="A684" s="69"/>
      <c r="B684" s="69"/>
      <c r="C684" s="70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72"/>
      <c r="AI684" s="72"/>
      <c r="AJ684" s="69"/>
      <c r="AK684" s="69"/>
    </row>
    <row r="685">
      <c r="A685" s="69"/>
      <c r="B685" s="69"/>
      <c r="C685" s="70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72"/>
      <c r="AI685" s="72"/>
      <c r="AJ685" s="69"/>
      <c r="AK685" s="69"/>
    </row>
    <row r="686">
      <c r="A686" s="69"/>
      <c r="B686" s="69"/>
      <c r="C686" s="70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72"/>
      <c r="AI686" s="72"/>
      <c r="AJ686" s="69"/>
      <c r="AK686" s="69"/>
    </row>
    <row r="687">
      <c r="A687" s="69"/>
      <c r="B687" s="69"/>
      <c r="C687" s="70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72"/>
      <c r="AI687" s="72"/>
      <c r="AJ687" s="69"/>
      <c r="AK687" s="69"/>
    </row>
    <row r="688">
      <c r="A688" s="69"/>
      <c r="B688" s="69"/>
      <c r="C688" s="70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72"/>
      <c r="AI688" s="72"/>
      <c r="AJ688" s="69"/>
      <c r="AK688" s="69"/>
    </row>
    <row r="689">
      <c r="A689" s="69"/>
      <c r="B689" s="69"/>
      <c r="C689" s="70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72"/>
      <c r="AI689" s="72"/>
      <c r="AJ689" s="69"/>
      <c r="AK689" s="69"/>
    </row>
    <row r="690">
      <c r="A690" s="69"/>
      <c r="B690" s="69"/>
      <c r="C690" s="70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72"/>
      <c r="AI690" s="72"/>
      <c r="AJ690" s="69"/>
      <c r="AK690" s="69"/>
    </row>
    <row r="691">
      <c r="A691" s="69"/>
      <c r="B691" s="69"/>
      <c r="C691" s="70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72"/>
      <c r="AI691" s="72"/>
      <c r="AJ691" s="69"/>
      <c r="AK691" s="69"/>
    </row>
    <row r="692">
      <c r="A692" s="69"/>
      <c r="B692" s="69"/>
      <c r="C692" s="70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72"/>
      <c r="AI692" s="72"/>
      <c r="AJ692" s="69"/>
      <c r="AK692" s="69"/>
    </row>
    <row r="693">
      <c r="A693" s="69"/>
      <c r="B693" s="69"/>
      <c r="C693" s="70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72"/>
      <c r="AI693" s="72"/>
      <c r="AJ693" s="69"/>
      <c r="AK693" s="69"/>
    </row>
    <row r="694">
      <c r="A694" s="69"/>
      <c r="B694" s="69"/>
      <c r="C694" s="70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72"/>
      <c r="AI694" s="72"/>
      <c r="AJ694" s="69"/>
      <c r="AK694" s="69"/>
    </row>
    <row r="695">
      <c r="A695" s="69"/>
      <c r="B695" s="69"/>
      <c r="C695" s="70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72"/>
      <c r="AI695" s="72"/>
      <c r="AJ695" s="69"/>
      <c r="AK695" s="69"/>
    </row>
    <row r="696">
      <c r="A696" s="69"/>
      <c r="B696" s="69"/>
      <c r="C696" s="70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72"/>
      <c r="AI696" s="72"/>
      <c r="AJ696" s="69"/>
      <c r="AK696" s="69"/>
    </row>
    <row r="697">
      <c r="A697" s="69"/>
      <c r="B697" s="69"/>
      <c r="C697" s="70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72"/>
      <c r="AI697" s="72"/>
      <c r="AJ697" s="69"/>
      <c r="AK697" s="69"/>
    </row>
    <row r="698">
      <c r="A698" s="69"/>
      <c r="B698" s="69"/>
      <c r="C698" s="70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72"/>
      <c r="AI698" s="72"/>
      <c r="AJ698" s="69"/>
      <c r="AK698" s="69"/>
    </row>
    <row r="699">
      <c r="A699" s="69"/>
      <c r="B699" s="69"/>
      <c r="C699" s="70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72"/>
      <c r="AI699" s="72"/>
      <c r="AJ699" s="69"/>
      <c r="AK699" s="69"/>
    </row>
    <row r="700">
      <c r="A700" s="69"/>
      <c r="B700" s="69"/>
      <c r="C700" s="70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72"/>
      <c r="AI700" s="72"/>
      <c r="AJ700" s="69"/>
      <c r="AK700" s="69"/>
    </row>
    <row r="701">
      <c r="A701" s="69"/>
      <c r="B701" s="69"/>
      <c r="C701" s="70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72"/>
      <c r="AI701" s="72"/>
      <c r="AJ701" s="69"/>
      <c r="AK701" s="69"/>
    </row>
    <row r="702">
      <c r="A702" s="69"/>
      <c r="B702" s="69"/>
      <c r="C702" s="70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72"/>
      <c r="AI702" s="72"/>
      <c r="AJ702" s="69"/>
      <c r="AK702" s="69"/>
    </row>
    <row r="703">
      <c r="A703" s="69"/>
      <c r="B703" s="69"/>
      <c r="C703" s="70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72"/>
      <c r="AI703" s="72"/>
      <c r="AJ703" s="69"/>
      <c r="AK703" s="69"/>
    </row>
    <row r="704">
      <c r="A704" s="69"/>
      <c r="B704" s="69"/>
      <c r="C704" s="70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72"/>
      <c r="AI704" s="72"/>
      <c r="AJ704" s="69"/>
      <c r="AK704" s="69"/>
    </row>
    <row r="705">
      <c r="A705" s="69"/>
      <c r="B705" s="69"/>
      <c r="C705" s="70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72"/>
      <c r="AI705" s="72"/>
      <c r="AJ705" s="69"/>
      <c r="AK705" s="69"/>
    </row>
    <row r="706">
      <c r="A706" s="69"/>
      <c r="B706" s="69"/>
      <c r="C706" s="70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72"/>
      <c r="AI706" s="72"/>
      <c r="AJ706" s="69"/>
      <c r="AK706" s="69"/>
    </row>
    <row r="707">
      <c r="A707" s="69"/>
      <c r="B707" s="69"/>
      <c r="C707" s="70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72"/>
      <c r="AI707" s="72"/>
      <c r="AJ707" s="69"/>
      <c r="AK707" s="69"/>
    </row>
    <row r="708">
      <c r="A708" s="69"/>
      <c r="B708" s="69"/>
      <c r="C708" s="70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72"/>
      <c r="AI708" s="72"/>
      <c r="AJ708" s="69"/>
      <c r="AK708" s="69"/>
    </row>
    <row r="709">
      <c r="A709" s="69"/>
      <c r="B709" s="69"/>
      <c r="C709" s="70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72"/>
      <c r="AI709" s="72"/>
      <c r="AJ709" s="69"/>
      <c r="AK709" s="69"/>
    </row>
    <row r="710">
      <c r="A710" s="69"/>
      <c r="B710" s="69"/>
      <c r="C710" s="70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72"/>
      <c r="AI710" s="72"/>
      <c r="AJ710" s="69"/>
      <c r="AK710" s="69"/>
    </row>
    <row r="711">
      <c r="A711" s="69"/>
      <c r="B711" s="69"/>
      <c r="C711" s="70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72"/>
      <c r="AI711" s="72"/>
      <c r="AJ711" s="69"/>
      <c r="AK711" s="69"/>
    </row>
    <row r="712">
      <c r="A712" s="69"/>
      <c r="B712" s="69"/>
      <c r="C712" s="70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72"/>
      <c r="AI712" s="72"/>
      <c r="AJ712" s="69"/>
      <c r="AK712" s="69"/>
    </row>
    <row r="713">
      <c r="A713" s="69"/>
      <c r="B713" s="69"/>
      <c r="C713" s="70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72"/>
      <c r="AI713" s="72"/>
      <c r="AJ713" s="69"/>
      <c r="AK713" s="69"/>
    </row>
    <row r="714">
      <c r="A714" s="69"/>
      <c r="B714" s="69"/>
      <c r="C714" s="70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72"/>
      <c r="AI714" s="72"/>
      <c r="AJ714" s="69"/>
      <c r="AK714" s="69"/>
    </row>
    <row r="715">
      <c r="A715" s="69"/>
      <c r="B715" s="69"/>
      <c r="C715" s="70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72"/>
      <c r="AI715" s="72"/>
      <c r="AJ715" s="69"/>
      <c r="AK715" s="69"/>
    </row>
    <row r="716">
      <c r="A716" s="69"/>
      <c r="B716" s="69"/>
      <c r="C716" s="70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72"/>
      <c r="AI716" s="72"/>
      <c r="AJ716" s="69"/>
      <c r="AK716" s="69"/>
    </row>
    <row r="717">
      <c r="A717" s="69"/>
      <c r="B717" s="69"/>
      <c r="C717" s="70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72"/>
      <c r="AI717" s="72"/>
      <c r="AJ717" s="69"/>
      <c r="AK717" s="69"/>
    </row>
    <row r="718">
      <c r="A718" s="69"/>
      <c r="B718" s="69"/>
      <c r="C718" s="70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72"/>
      <c r="AI718" s="72"/>
      <c r="AJ718" s="69"/>
      <c r="AK718" s="69"/>
    </row>
    <row r="719">
      <c r="A719" s="69"/>
      <c r="B719" s="69"/>
      <c r="C719" s="70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72"/>
      <c r="AI719" s="72"/>
      <c r="AJ719" s="69"/>
      <c r="AK719" s="69"/>
    </row>
    <row r="720">
      <c r="A720" s="69"/>
      <c r="B720" s="69"/>
      <c r="C720" s="70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72"/>
      <c r="AI720" s="72"/>
      <c r="AJ720" s="69"/>
      <c r="AK720" s="69"/>
    </row>
    <row r="721">
      <c r="A721" s="69"/>
      <c r="B721" s="69"/>
      <c r="C721" s="70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72"/>
      <c r="AI721" s="72"/>
      <c r="AJ721" s="69"/>
      <c r="AK721" s="69"/>
    </row>
    <row r="722">
      <c r="A722" s="69"/>
      <c r="B722" s="69"/>
      <c r="C722" s="70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72"/>
      <c r="AI722" s="72"/>
      <c r="AJ722" s="69"/>
      <c r="AK722" s="69"/>
    </row>
    <row r="723">
      <c r="A723" s="69"/>
      <c r="B723" s="69"/>
      <c r="C723" s="70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72"/>
      <c r="AI723" s="72"/>
      <c r="AJ723" s="69"/>
      <c r="AK723" s="69"/>
    </row>
    <row r="724">
      <c r="A724" s="69"/>
      <c r="B724" s="69"/>
      <c r="C724" s="70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72"/>
      <c r="AI724" s="72"/>
      <c r="AJ724" s="69"/>
      <c r="AK724" s="69"/>
    </row>
    <row r="725">
      <c r="A725" s="69"/>
      <c r="B725" s="69"/>
      <c r="C725" s="70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72"/>
      <c r="AI725" s="72"/>
      <c r="AJ725" s="69"/>
      <c r="AK725" s="69"/>
    </row>
    <row r="726">
      <c r="A726" s="69"/>
      <c r="B726" s="69"/>
      <c r="C726" s="70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72"/>
      <c r="AI726" s="72"/>
      <c r="AJ726" s="69"/>
      <c r="AK726" s="69"/>
    </row>
    <row r="727">
      <c r="A727" s="69"/>
      <c r="B727" s="69"/>
      <c r="C727" s="70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72"/>
      <c r="AI727" s="72"/>
      <c r="AJ727" s="69"/>
      <c r="AK727" s="69"/>
    </row>
    <row r="728">
      <c r="A728" s="69"/>
      <c r="B728" s="69"/>
      <c r="C728" s="70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72"/>
      <c r="AI728" s="72"/>
      <c r="AJ728" s="69"/>
      <c r="AK728" s="69"/>
    </row>
    <row r="729">
      <c r="A729" s="69"/>
      <c r="B729" s="69"/>
      <c r="C729" s="70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72"/>
      <c r="AI729" s="72"/>
      <c r="AJ729" s="69"/>
      <c r="AK729" s="69"/>
    </row>
    <row r="730">
      <c r="A730" s="69"/>
      <c r="B730" s="69"/>
      <c r="C730" s="70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72"/>
      <c r="AI730" s="72"/>
      <c r="AJ730" s="69"/>
      <c r="AK730" s="69"/>
    </row>
    <row r="731">
      <c r="A731" s="69"/>
      <c r="B731" s="69"/>
      <c r="C731" s="70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72"/>
      <c r="AI731" s="72"/>
      <c r="AJ731" s="69"/>
      <c r="AK731" s="69"/>
    </row>
    <row r="732">
      <c r="A732" s="69"/>
      <c r="B732" s="69"/>
      <c r="C732" s="70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72"/>
      <c r="AI732" s="72"/>
      <c r="AJ732" s="69"/>
      <c r="AK732" s="69"/>
    </row>
    <row r="733">
      <c r="A733" s="69"/>
      <c r="B733" s="69"/>
      <c r="C733" s="70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72"/>
      <c r="AI733" s="72"/>
      <c r="AJ733" s="69"/>
      <c r="AK733" s="69"/>
    </row>
    <row r="734">
      <c r="A734" s="69"/>
      <c r="B734" s="69"/>
      <c r="C734" s="70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72"/>
      <c r="AI734" s="72"/>
      <c r="AJ734" s="69"/>
      <c r="AK734" s="69"/>
    </row>
    <row r="735">
      <c r="A735" s="69"/>
      <c r="B735" s="69"/>
      <c r="C735" s="70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72"/>
      <c r="AI735" s="72"/>
      <c r="AJ735" s="69"/>
      <c r="AK735" s="69"/>
    </row>
    <row r="736">
      <c r="A736" s="69"/>
      <c r="B736" s="69"/>
      <c r="C736" s="70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72"/>
      <c r="AI736" s="72"/>
      <c r="AJ736" s="69"/>
      <c r="AK736" s="69"/>
    </row>
    <row r="737">
      <c r="A737" s="69"/>
      <c r="B737" s="69"/>
      <c r="C737" s="70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72"/>
      <c r="AI737" s="72"/>
      <c r="AJ737" s="69"/>
      <c r="AK737" s="69"/>
    </row>
    <row r="738">
      <c r="A738" s="69"/>
      <c r="B738" s="69"/>
      <c r="C738" s="70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72"/>
      <c r="AI738" s="72"/>
      <c r="AJ738" s="69"/>
      <c r="AK738" s="69"/>
    </row>
    <row r="739">
      <c r="A739" s="69"/>
      <c r="B739" s="69"/>
      <c r="C739" s="70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72"/>
      <c r="AI739" s="72"/>
      <c r="AJ739" s="69"/>
      <c r="AK739" s="69"/>
    </row>
    <row r="740">
      <c r="A740" s="69"/>
      <c r="B740" s="69"/>
      <c r="C740" s="70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72"/>
      <c r="AI740" s="72"/>
      <c r="AJ740" s="69"/>
      <c r="AK740" s="69"/>
    </row>
    <row r="741">
      <c r="A741" s="69"/>
      <c r="B741" s="69"/>
      <c r="C741" s="70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72"/>
      <c r="AI741" s="72"/>
      <c r="AJ741" s="69"/>
      <c r="AK741" s="69"/>
    </row>
    <row r="742">
      <c r="A742" s="69"/>
      <c r="B742" s="69"/>
      <c r="C742" s="70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72"/>
      <c r="AI742" s="72"/>
      <c r="AJ742" s="69"/>
      <c r="AK742" s="69"/>
    </row>
    <row r="743">
      <c r="A743" s="69"/>
      <c r="B743" s="69"/>
      <c r="C743" s="70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72"/>
      <c r="AI743" s="72"/>
      <c r="AJ743" s="69"/>
      <c r="AK743" s="69"/>
    </row>
    <row r="744">
      <c r="A744" s="69"/>
      <c r="B744" s="69"/>
      <c r="C744" s="70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72"/>
      <c r="AI744" s="72"/>
      <c r="AJ744" s="69"/>
      <c r="AK744" s="69"/>
    </row>
    <row r="745">
      <c r="A745" s="69"/>
      <c r="B745" s="69"/>
      <c r="C745" s="70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72"/>
      <c r="AI745" s="72"/>
      <c r="AJ745" s="69"/>
      <c r="AK745" s="69"/>
    </row>
    <row r="746">
      <c r="A746" s="69"/>
      <c r="B746" s="69"/>
      <c r="C746" s="70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72"/>
      <c r="AI746" s="72"/>
      <c r="AJ746" s="69"/>
      <c r="AK746" s="69"/>
    </row>
    <row r="747">
      <c r="A747" s="69"/>
      <c r="B747" s="69"/>
      <c r="C747" s="70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72"/>
      <c r="AI747" s="72"/>
      <c r="AJ747" s="69"/>
      <c r="AK747" s="69"/>
    </row>
    <row r="748">
      <c r="A748" s="69"/>
      <c r="B748" s="69"/>
      <c r="C748" s="70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72"/>
      <c r="AI748" s="72"/>
      <c r="AJ748" s="69"/>
      <c r="AK748" s="69"/>
    </row>
    <row r="749">
      <c r="A749" s="69"/>
      <c r="B749" s="69"/>
      <c r="C749" s="70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72"/>
      <c r="AI749" s="72"/>
      <c r="AJ749" s="69"/>
      <c r="AK749" s="69"/>
    </row>
    <row r="750">
      <c r="A750" s="69"/>
      <c r="B750" s="69"/>
      <c r="C750" s="70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72"/>
      <c r="AI750" s="72"/>
      <c r="AJ750" s="69"/>
      <c r="AK750" s="69"/>
    </row>
    <row r="751">
      <c r="A751" s="69"/>
      <c r="B751" s="69"/>
      <c r="C751" s="70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72"/>
      <c r="AI751" s="72"/>
      <c r="AJ751" s="69"/>
      <c r="AK751" s="69"/>
    </row>
    <row r="752">
      <c r="A752" s="69"/>
      <c r="B752" s="69"/>
      <c r="C752" s="70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72"/>
      <c r="AI752" s="72"/>
      <c r="AJ752" s="69"/>
      <c r="AK752" s="69"/>
    </row>
    <row r="753">
      <c r="A753" s="69"/>
      <c r="B753" s="69"/>
      <c r="C753" s="70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72"/>
      <c r="AI753" s="72"/>
      <c r="AJ753" s="69"/>
      <c r="AK753" s="69"/>
    </row>
    <row r="754">
      <c r="A754" s="69"/>
      <c r="B754" s="69"/>
      <c r="C754" s="70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72"/>
      <c r="AI754" s="72"/>
      <c r="AJ754" s="69"/>
      <c r="AK754" s="69"/>
    </row>
    <row r="755">
      <c r="A755" s="69"/>
      <c r="B755" s="69"/>
      <c r="C755" s="70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72"/>
      <c r="AI755" s="72"/>
      <c r="AJ755" s="69"/>
      <c r="AK755" s="69"/>
    </row>
    <row r="756">
      <c r="A756" s="69"/>
      <c r="B756" s="69"/>
      <c r="C756" s="70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72"/>
      <c r="AI756" s="72"/>
      <c r="AJ756" s="69"/>
      <c r="AK756" s="69"/>
    </row>
    <row r="757">
      <c r="A757" s="69"/>
      <c r="B757" s="69"/>
      <c r="C757" s="70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72"/>
      <c r="AI757" s="72"/>
      <c r="AJ757" s="69"/>
      <c r="AK757" s="69"/>
    </row>
    <row r="758">
      <c r="A758" s="69"/>
      <c r="B758" s="69"/>
      <c r="C758" s="70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72"/>
      <c r="AI758" s="72"/>
      <c r="AJ758" s="69"/>
      <c r="AK758" s="69"/>
    </row>
    <row r="759">
      <c r="A759" s="69"/>
      <c r="B759" s="69"/>
      <c r="C759" s="70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72"/>
      <c r="AI759" s="72"/>
      <c r="AJ759" s="69"/>
      <c r="AK759" s="69"/>
    </row>
    <row r="760">
      <c r="A760" s="69"/>
      <c r="B760" s="69"/>
      <c r="C760" s="70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72"/>
      <c r="AI760" s="72"/>
      <c r="AJ760" s="69"/>
      <c r="AK760" s="69"/>
    </row>
    <row r="761">
      <c r="A761" s="69"/>
      <c r="B761" s="69"/>
      <c r="C761" s="70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72"/>
      <c r="AI761" s="72"/>
      <c r="AJ761" s="69"/>
      <c r="AK761" s="69"/>
    </row>
    <row r="762">
      <c r="A762" s="69"/>
      <c r="B762" s="69"/>
      <c r="C762" s="70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72"/>
      <c r="AI762" s="72"/>
      <c r="AJ762" s="69"/>
      <c r="AK762" s="69"/>
    </row>
    <row r="763">
      <c r="A763" s="69"/>
      <c r="B763" s="69"/>
      <c r="C763" s="70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72"/>
      <c r="AI763" s="72"/>
      <c r="AJ763" s="69"/>
      <c r="AK763" s="69"/>
    </row>
    <row r="764">
      <c r="A764" s="69"/>
      <c r="B764" s="69"/>
      <c r="C764" s="70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72"/>
      <c r="AI764" s="72"/>
      <c r="AJ764" s="69"/>
      <c r="AK764" s="69"/>
    </row>
    <row r="765">
      <c r="A765" s="69"/>
      <c r="B765" s="69"/>
      <c r="C765" s="70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72"/>
      <c r="AI765" s="72"/>
      <c r="AJ765" s="69"/>
      <c r="AK765" s="69"/>
    </row>
    <row r="766">
      <c r="A766" s="69"/>
      <c r="B766" s="69"/>
      <c r="C766" s="70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72"/>
      <c r="AI766" s="72"/>
      <c r="AJ766" s="69"/>
      <c r="AK766" s="69"/>
    </row>
    <row r="767">
      <c r="A767" s="69"/>
      <c r="B767" s="69"/>
      <c r="C767" s="70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72"/>
      <c r="AI767" s="72"/>
      <c r="AJ767" s="69"/>
      <c r="AK767" s="69"/>
    </row>
    <row r="768">
      <c r="A768" s="69"/>
      <c r="B768" s="69"/>
      <c r="C768" s="70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72"/>
      <c r="AI768" s="72"/>
      <c r="AJ768" s="69"/>
      <c r="AK768" s="69"/>
    </row>
    <row r="769">
      <c r="A769" s="69"/>
      <c r="B769" s="69"/>
      <c r="C769" s="70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72"/>
      <c r="AI769" s="72"/>
      <c r="AJ769" s="69"/>
      <c r="AK769" s="69"/>
    </row>
    <row r="770">
      <c r="A770" s="69"/>
      <c r="B770" s="69"/>
      <c r="C770" s="70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72"/>
      <c r="AI770" s="72"/>
      <c r="AJ770" s="69"/>
      <c r="AK770" s="69"/>
    </row>
    <row r="771">
      <c r="A771" s="69"/>
      <c r="B771" s="69"/>
      <c r="C771" s="70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72"/>
      <c r="AI771" s="72"/>
      <c r="AJ771" s="69"/>
      <c r="AK771" s="69"/>
    </row>
    <row r="772">
      <c r="A772" s="69"/>
      <c r="B772" s="69"/>
      <c r="C772" s="70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72"/>
      <c r="AI772" s="72"/>
      <c r="AJ772" s="69"/>
      <c r="AK772" s="69"/>
    </row>
    <row r="773">
      <c r="A773" s="69"/>
      <c r="B773" s="69"/>
      <c r="C773" s="70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72"/>
      <c r="AI773" s="72"/>
      <c r="AJ773" s="69"/>
      <c r="AK773" s="69"/>
    </row>
    <row r="774">
      <c r="A774" s="69"/>
      <c r="B774" s="69"/>
      <c r="C774" s="70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72"/>
      <c r="AI774" s="72"/>
      <c r="AJ774" s="69"/>
      <c r="AK774" s="69"/>
    </row>
    <row r="775">
      <c r="A775" s="69"/>
      <c r="B775" s="69"/>
      <c r="C775" s="70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72"/>
      <c r="AI775" s="72"/>
      <c r="AJ775" s="69"/>
      <c r="AK775" s="69"/>
    </row>
    <row r="776">
      <c r="A776" s="69"/>
      <c r="B776" s="69"/>
      <c r="C776" s="70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72"/>
      <c r="AI776" s="72"/>
      <c r="AJ776" s="69"/>
      <c r="AK776" s="69"/>
    </row>
    <row r="777">
      <c r="A777" s="69"/>
      <c r="B777" s="69"/>
      <c r="C777" s="70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72"/>
      <c r="AI777" s="72"/>
      <c r="AJ777" s="69"/>
      <c r="AK777" s="69"/>
    </row>
    <row r="778">
      <c r="A778" s="69"/>
      <c r="B778" s="69"/>
      <c r="C778" s="70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72"/>
      <c r="AI778" s="72"/>
      <c r="AJ778" s="69"/>
      <c r="AK778" s="69"/>
    </row>
    <row r="779">
      <c r="A779" s="69"/>
      <c r="B779" s="69"/>
      <c r="C779" s="70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72"/>
      <c r="AI779" s="72"/>
      <c r="AJ779" s="69"/>
      <c r="AK779" s="69"/>
    </row>
    <row r="780">
      <c r="A780" s="69"/>
      <c r="B780" s="69"/>
      <c r="C780" s="70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72"/>
      <c r="AI780" s="72"/>
      <c r="AJ780" s="69"/>
      <c r="AK780" s="69"/>
    </row>
    <row r="781">
      <c r="A781" s="69"/>
      <c r="B781" s="69"/>
      <c r="C781" s="70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72"/>
      <c r="AI781" s="72"/>
      <c r="AJ781" s="69"/>
      <c r="AK781" s="69"/>
    </row>
    <row r="782">
      <c r="A782" s="69"/>
      <c r="B782" s="69"/>
      <c r="C782" s="70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72"/>
      <c r="AI782" s="72"/>
      <c r="AJ782" s="69"/>
      <c r="AK782" s="69"/>
    </row>
    <row r="783">
      <c r="A783" s="69"/>
      <c r="B783" s="69"/>
      <c r="C783" s="70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72"/>
      <c r="AI783" s="72"/>
      <c r="AJ783" s="69"/>
      <c r="AK783" s="69"/>
    </row>
    <row r="784">
      <c r="A784" s="69"/>
      <c r="B784" s="69"/>
      <c r="C784" s="70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72"/>
      <c r="AI784" s="72"/>
      <c r="AJ784" s="69"/>
      <c r="AK784" s="69"/>
    </row>
    <row r="785">
      <c r="A785" s="69"/>
      <c r="B785" s="69"/>
      <c r="C785" s="70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72"/>
      <c r="AI785" s="72"/>
      <c r="AJ785" s="69"/>
      <c r="AK785" s="69"/>
    </row>
    <row r="786">
      <c r="A786" s="69"/>
      <c r="B786" s="69"/>
      <c r="C786" s="70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72"/>
      <c r="AI786" s="72"/>
      <c r="AJ786" s="69"/>
      <c r="AK786" s="69"/>
    </row>
    <row r="787">
      <c r="A787" s="69"/>
      <c r="B787" s="69"/>
      <c r="C787" s="70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72"/>
      <c r="AI787" s="72"/>
      <c r="AJ787" s="69"/>
      <c r="AK787" s="69"/>
    </row>
    <row r="788">
      <c r="A788" s="69"/>
      <c r="B788" s="69"/>
      <c r="C788" s="70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72"/>
      <c r="AI788" s="72"/>
      <c r="AJ788" s="69"/>
      <c r="AK788" s="69"/>
    </row>
    <row r="789">
      <c r="A789" s="69"/>
      <c r="B789" s="69"/>
      <c r="C789" s="70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72"/>
      <c r="AI789" s="72"/>
      <c r="AJ789" s="69"/>
      <c r="AK789" s="69"/>
    </row>
    <row r="790">
      <c r="A790" s="69"/>
      <c r="B790" s="69"/>
      <c r="C790" s="70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72"/>
      <c r="AI790" s="72"/>
      <c r="AJ790" s="69"/>
      <c r="AK790" s="69"/>
    </row>
    <row r="791">
      <c r="A791" s="69"/>
      <c r="B791" s="69"/>
      <c r="C791" s="70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72"/>
      <c r="AI791" s="72"/>
      <c r="AJ791" s="69"/>
      <c r="AK791" s="69"/>
    </row>
    <row r="792">
      <c r="A792" s="69"/>
      <c r="B792" s="69"/>
      <c r="C792" s="70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72"/>
      <c r="AI792" s="72"/>
      <c r="AJ792" s="69"/>
      <c r="AK792" s="69"/>
    </row>
    <row r="793">
      <c r="A793" s="69"/>
      <c r="B793" s="69"/>
      <c r="C793" s="70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72"/>
      <c r="AI793" s="72"/>
      <c r="AJ793" s="69"/>
      <c r="AK793" s="69"/>
    </row>
    <row r="794">
      <c r="A794" s="69"/>
      <c r="B794" s="69"/>
      <c r="C794" s="70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72"/>
      <c r="AI794" s="72"/>
      <c r="AJ794" s="69"/>
      <c r="AK794" s="69"/>
    </row>
    <row r="795">
      <c r="A795" s="69"/>
      <c r="B795" s="69"/>
      <c r="C795" s="70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72"/>
      <c r="AI795" s="72"/>
      <c r="AJ795" s="69"/>
      <c r="AK795" s="69"/>
    </row>
    <row r="796">
      <c r="A796" s="69"/>
      <c r="B796" s="69"/>
      <c r="C796" s="70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72"/>
      <c r="AI796" s="72"/>
      <c r="AJ796" s="69"/>
      <c r="AK796" s="69"/>
    </row>
    <row r="797">
      <c r="A797" s="69"/>
      <c r="B797" s="69"/>
      <c r="C797" s="70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72"/>
      <c r="AI797" s="72"/>
      <c r="AJ797" s="69"/>
      <c r="AK797" s="69"/>
    </row>
    <row r="798">
      <c r="A798" s="69"/>
      <c r="B798" s="69"/>
      <c r="C798" s="70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72"/>
      <c r="AI798" s="72"/>
      <c r="AJ798" s="69"/>
      <c r="AK798" s="69"/>
    </row>
    <row r="799">
      <c r="A799" s="69"/>
      <c r="B799" s="69"/>
      <c r="C799" s="70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72"/>
      <c r="AI799" s="72"/>
      <c r="AJ799" s="69"/>
      <c r="AK799" s="69"/>
    </row>
    <row r="800">
      <c r="A800" s="69"/>
      <c r="B800" s="69"/>
      <c r="C800" s="70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72"/>
      <c r="AI800" s="72"/>
      <c r="AJ800" s="69"/>
      <c r="AK800" s="69"/>
    </row>
    <row r="801">
      <c r="A801" s="69"/>
      <c r="B801" s="69"/>
      <c r="C801" s="70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72"/>
      <c r="AI801" s="72"/>
      <c r="AJ801" s="69"/>
      <c r="AK801" s="69"/>
    </row>
    <row r="802">
      <c r="A802" s="69"/>
      <c r="B802" s="69"/>
      <c r="C802" s="70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72"/>
      <c r="AI802" s="72"/>
      <c r="AJ802" s="69"/>
      <c r="AK802" s="69"/>
    </row>
    <row r="803">
      <c r="A803" s="69"/>
      <c r="B803" s="69"/>
      <c r="C803" s="70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72"/>
      <c r="AI803" s="72"/>
      <c r="AJ803" s="69"/>
      <c r="AK803" s="69"/>
    </row>
    <row r="804">
      <c r="A804" s="69"/>
      <c r="B804" s="69"/>
      <c r="C804" s="70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72"/>
      <c r="AI804" s="72"/>
      <c r="AJ804" s="69"/>
      <c r="AK804" s="69"/>
    </row>
    <row r="805">
      <c r="A805" s="69"/>
      <c r="B805" s="69"/>
      <c r="C805" s="70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72"/>
      <c r="AI805" s="72"/>
      <c r="AJ805" s="69"/>
      <c r="AK805" s="69"/>
    </row>
    <row r="806">
      <c r="A806" s="69"/>
      <c r="B806" s="69"/>
      <c r="C806" s="70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72"/>
      <c r="AI806" s="72"/>
      <c r="AJ806" s="69"/>
      <c r="AK806" s="69"/>
    </row>
    <row r="807">
      <c r="A807" s="69"/>
      <c r="B807" s="69"/>
      <c r="C807" s="70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72"/>
      <c r="AI807" s="72"/>
      <c r="AJ807" s="69"/>
      <c r="AK807" s="69"/>
    </row>
    <row r="808">
      <c r="A808" s="69"/>
      <c r="B808" s="69"/>
      <c r="C808" s="70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72"/>
      <c r="AI808" s="72"/>
      <c r="AJ808" s="69"/>
      <c r="AK808" s="69"/>
    </row>
    <row r="809">
      <c r="A809" s="69"/>
      <c r="B809" s="69"/>
      <c r="C809" s="70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72"/>
      <c r="AI809" s="72"/>
      <c r="AJ809" s="69"/>
      <c r="AK809" s="69"/>
    </row>
    <row r="810">
      <c r="A810" s="69"/>
      <c r="B810" s="69"/>
      <c r="C810" s="70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72"/>
      <c r="AI810" s="72"/>
      <c r="AJ810" s="69"/>
      <c r="AK810" s="69"/>
    </row>
    <row r="811">
      <c r="A811" s="69"/>
      <c r="B811" s="69"/>
      <c r="C811" s="70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72"/>
      <c r="AI811" s="72"/>
      <c r="AJ811" s="69"/>
      <c r="AK811" s="69"/>
    </row>
    <row r="812">
      <c r="A812" s="69"/>
      <c r="B812" s="69"/>
      <c r="C812" s="70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72"/>
      <c r="AI812" s="72"/>
      <c r="AJ812" s="69"/>
      <c r="AK812" s="69"/>
    </row>
    <row r="813">
      <c r="A813" s="69"/>
      <c r="B813" s="69"/>
      <c r="C813" s="70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72"/>
      <c r="AI813" s="72"/>
      <c r="AJ813" s="69"/>
      <c r="AK813" s="69"/>
    </row>
    <row r="814">
      <c r="A814" s="69"/>
      <c r="B814" s="69"/>
      <c r="C814" s="70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72"/>
      <c r="AI814" s="72"/>
      <c r="AJ814" s="69"/>
      <c r="AK814" s="69"/>
    </row>
    <row r="815">
      <c r="A815" s="69"/>
      <c r="B815" s="69"/>
      <c r="C815" s="70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72"/>
      <c r="AI815" s="72"/>
      <c r="AJ815" s="69"/>
      <c r="AK815" s="69"/>
    </row>
    <row r="816">
      <c r="A816" s="69"/>
      <c r="B816" s="69"/>
      <c r="C816" s="70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72"/>
      <c r="AI816" s="72"/>
      <c r="AJ816" s="69"/>
      <c r="AK816" s="69"/>
    </row>
    <row r="817">
      <c r="A817" s="69"/>
      <c r="B817" s="69"/>
      <c r="C817" s="70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72"/>
      <c r="AI817" s="72"/>
      <c r="AJ817" s="69"/>
      <c r="AK817" s="69"/>
    </row>
    <row r="818">
      <c r="A818" s="69"/>
      <c r="B818" s="69"/>
      <c r="C818" s="70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72"/>
      <c r="AI818" s="72"/>
      <c r="AJ818" s="69"/>
      <c r="AK818" s="69"/>
    </row>
    <row r="819">
      <c r="A819" s="69"/>
      <c r="B819" s="69"/>
      <c r="C819" s="70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72"/>
      <c r="AI819" s="72"/>
      <c r="AJ819" s="69"/>
      <c r="AK819" s="69"/>
    </row>
    <row r="820">
      <c r="A820" s="69"/>
      <c r="B820" s="69"/>
      <c r="C820" s="70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72"/>
      <c r="AI820" s="72"/>
      <c r="AJ820" s="69"/>
      <c r="AK820" s="69"/>
    </row>
    <row r="821">
      <c r="A821" s="69"/>
      <c r="B821" s="69"/>
      <c r="C821" s="70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72"/>
      <c r="AI821" s="72"/>
      <c r="AJ821" s="69"/>
      <c r="AK821" s="69"/>
    </row>
    <row r="822">
      <c r="A822" s="69"/>
      <c r="B822" s="69"/>
      <c r="C822" s="70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72"/>
      <c r="AI822" s="72"/>
      <c r="AJ822" s="69"/>
      <c r="AK822" s="69"/>
    </row>
    <row r="823">
      <c r="A823" s="69"/>
      <c r="B823" s="69"/>
      <c r="C823" s="70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72"/>
      <c r="AI823" s="72"/>
      <c r="AJ823" s="69"/>
      <c r="AK823" s="69"/>
    </row>
    <row r="824">
      <c r="A824" s="69"/>
      <c r="B824" s="69"/>
      <c r="C824" s="70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72"/>
      <c r="AI824" s="72"/>
      <c r="AJ824" s="69"/>
      <c r="AK824" s="69"/>
    </row>
    <row r="825">
      <c r="A825" s="69"/>
      <c r="B825" s="69"/>
      <c r="C825" s="70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72"/>
      <c r="AI825" s="72"/>
      <c r="AJ825" s="69"/>
      <c r="AK825" s="69"/>
    </row>
    <row r="826">
      <c r="A826" s="69"/>
      <c r="B826" s="69"/>
      <c r="C826" s="70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72"/>
      <c r="AI826" s="72"/>
      <c r="AJ826" s="69"/>
      <c r="AK826" s="69"/>
    </row>
    <row r="827">
      <c r="A827" s="69"/>
      <c r="B827" s="69"/>
      <c r="C827" s="70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72"/>
      <c r="AI827" s="72"/>
      <c r="AJ827" s="69"/>
      <c r="AK827" s="69"/>
    </row>
    <row r="828">
      <c r="A828" s="69"/>
      <c r="B828" s="69"/>
      <c r="C828" s="70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72"/>
      <c r="AI828" s="72"/>
      <c r="AJ828" s="69"/>
      <c r="AK828" s="69"/>
    </row>
    <row r="829">
      <c r="A829" s="69"/>
      <c r="B829" s="69"/>
      <c r="C829" s="70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72"/>
      <c r="AI829" s="72"/>
      <c r="AJ829" s="69"/>
      <c r="AK829" s="69"/>
    </row>
    <row r="830">
      <c r="A830" s="69"/>
      <c r="B830" s="69"/>
      <c r="C830" s="70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72"/>
      <c r="AI830" s="72"/>
      <c r="AJ830" s="69"/>
      <c r="AK830" s="69"/>
    </row>
    <row r="831">
      <c r="A831" s="69"/>
      <c r="B831" s="69"/>
      <c r="C831" s="70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72"/>
      <c r="AI831" s="72"/>
      <c r="AJ831" s="69"/>
      <c r="AK831" s="69"/>
    </row>
    <row r="832">
      <c r="A832" s="69"/>
      <c r="B832" s="69"/>
      <c r="C832" s="70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72"/>
      <c r="AI832" s="72"/>
      <c r="AJ832" s="69"/>
      <c r="AK832" s="69"/>
    </row>
    <row r="833">
      <c r="A833" s="69"/>
      <c r="B833" s="69"/>
      <c r="C833" s="70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72"/>
      <c r="AI833" s="72"/>
      <c r="AJ833" s="69"/>
      <c r="AK833" s="69"/>
    </row>
    <row r="834">
      <c r="A834" s="69"/>
      <c r="B834" s="69"/>
      <c r="C834" s="70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72"/>
      <c r="AI834" s="72"/>
      <c r="AJ834" s="69"/>
      <c r="AK834" s="69"/>
    </row>
    <row r="835">
      <c r="A835" s="69"/>
      <c r="B835" s="69"/>
      <c r="C835" s="70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72"/>
      <c r="AI835" s="72"/>
      <c r="AJ835" s="69"/>
      <c r="AK835" s="69"/>
    </row>
    <row r="836">
      <c r="A836" s="69"/>
      <c r="B836" s="69"/>
      <c r="C836" s="70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72"/>
      <c r="AI836" s="72"/>
      <c r="AJ836" s="69"/>
      <c r="AK836" s="69"/>
    </row>
    <row r="837">
      <c r="A837" s="69"/>
      <c r="B837" s="69"/>
      <c r="C837" s="70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72"/>
      <c r="AI837" s="72"/>
      <c r="AJ837" s="69"/>
      <c r="AK837" s="69"/>
    </row>
    <row r="838">
      <c r="A838" s="69"/>
      <c r="B838" s="69"/>
      <c r="C838" s="70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72"/>
      <c r="AI838" s="72"/>
      <c r="AJ838" s="69"/>
      <c r="AK838" s="69"/>
    </row>
    <row r="839">
      <c r="A839" s="69"/>
      <c r="B839" s="69"/>
      <c r="C839" s="70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72"/>
      <c r="AI839" s="72"/>
      <c r="AJ839" s="69"/>
      <c r="AK839" s="69"/>
    </row>
    <row r="840">
      <c r="A840" s="69"/>
      <c r="B840" s="69"/>
      <c r="C840" s="70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72"/>
      <c r="AI840" s="72"/>
      <c r="AJ840" s="69"/>
      <c r="AK840" s="69"/>
    </row>
    <row r="841">
      <c r="A841" s="69"/>
      <c r="B841" s="69"/>
      <c r="C841" s="70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72"/>
      <c r="AI841" s="72"/>
      <c r="AJ841" s="69"/>
      <c r="AK841" s="69"/>
    </row>
    <row r="842">
      <c r="A842" s="69"/>
      <c r="B842" s="69"/>
      <c r="C842" s="70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72"/>
      <c r="AI842" s="72"/>
      <c r="AJ842" s="69"/>
      <c r="AK842" s="69"/>
    </row>
    <row r="843">
      <c r="A843" s="69"/>
      <c r="B843" s="69"/>
      <c r="C843" s="70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72"/>
      <c r="AI843" s="72"/>
      <c r="AJ843" s="69"/>
      <c r="AK843" s="69"/>
    </row>
    <row r="844">
      <c r="A844" s="69"/>
      <c r="B844" s="69"/>
      <c r="C844" s="70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72"/>
      <c r="AI844" s="72"/>
      <c r="AJ844" s="69"/>
      <c r="AK844" s="69"/>
    </row>
    <row r="845">
      <c r="A845" s="69"/>
      <c r="B845" s="69"/>
      <c r="C845" s="70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72"/>
      <c r="AI845" s="72"/>
      <c r="AJ845" s="69"/>
      <c r="AK845" s="69"/>
    </row>
    <row r="846">
      <c r="A846" s="69"/>
      <c r="B846" s="69"/>
      <c r="C846" s="70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72"/>
      <c r="AI846" s="72"/>
      <c r="AJ846" s="69"/>
      <c r="AK846" s="69"/>
    </row>
    <row r="847">
      <c r="A847" s="69"/>
      <c r="B847" s="69"/>
      <c r="C847" s="70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72"/>
      <c r="AI847" s="72"/>
      <c r="AJ847" s="69"/>
      <c r="AK847" s="69"/>
    </row>
    <row r="848">
      <c r="A848" s="69"/>
      <c r="B848" s="69"/>
      <c r="C848" s="70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72"/>
      <c r="AI848" s="72"/>
      <c r="AJ848" s="69"/>
      <c r="AK848" s="69"/>
    </row>
    <row r="849">
      <c r="A849" s="69"/>
      <c r="B849" s="69"/>
      <c r="C849" s="70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72"/>
      <c r="AI849" s="72"/>
      <c r="AJ849" s="69"/>
      <c r="AK849" s="69"/>
    </row>
    <row r="850">
      <c r="A850" s="69"/>
      <c r="B850" s="69"/>
      <c r="C850" s="70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72"/>
      <c r="AI850" s="72"/>
      <c r="AJ850" s="69"/>
      <c r="AK850" s="69"/>
    </row>
    <row r="851">
      <c r="A851" s="69"/>
      <c r="B851" s="69"/>
      <c r="C851" s="70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72"/>
      <c r="AI851" s="72"/>
      <c r="AJ851" s="69"/>
      <c r="AK851" s="69"/>
    </row>
    <row r="852">
      <c r="A852" s="69"/>
      <c r="B852" s="69"/>
      <c r="C852" s="70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72"/>
      <c r="AI852" s="72"/>
      <c r="AJ852" s="69"/>
      <c r="AK852" s="69"/>
    </row>
    <row r="853">
      <c r="A853" s="69"/>
      <c r="B853" s="69"/>
      <c r="C853" s="70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72"/>
      <c r="AI853" s="72"/>
      <c r="AJ853" s="69"/>
      <c r="AK853" s="69"/>
    </row>
    <row r="854">
      <c r="A854" s="69"/>
      <c r="B854" s="69"/>
      <c r="C854" s="70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72"/>
      <c r="AI854" s="72"/>
      <c r="AJ854" s="69"/>
      <c r="AK854" s="69"/>
    </row>
    <row r="855">
      <c r="A855" s="69"/>
      <c r="B855" s="69"/>
      <c r="C855" s="70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72"/>
      <c r="AI855" s="72"/>
      <c r="AJ855" s="69"/>
      <c r="AK855" s="69"/>
    </row>
    <row r="856">
      <c r="A856" s="69"/>
      <c r="B856" s="69"/>
      <c r="C856" s="70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72"/>
      <c r="AI856" s="72"/>
      <c r="AJ856" s="69"/>
      <c r="AK856" s="69"/>
    </row>
    <row r="857">
      <c r="A857" s="69"/>
      <c r="B857" s="69"/>
      <c r="C857" s="70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72"/>
      <c r="AI857" s="72"/>
      <c r="AJ857" s="69"/>
      <c r="AK857" s="69"/>
    </row>
    <row r="858">
      <c r="A858" s="69"/>
      <c r="B858" s="69"/>
      <c r="C858" s="70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72"/>
      <c r="AI858" s="72"/>
      <c r="AJ858" s="69"/>
      <c r="AK858" s="69"/>
    </row>
    <row r="859">
      <c r="A859" s="69"/>
      <c r="B859" s="69"/>
      <c r="C859" s="70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72"/>
      <c r="AI859" s="72"/>
      <c r="AJ859" s="69"/>
      <c r="AK859" s="69"/>
    </row>
    <row r="860">
      <c r="A860" s="69"/>
      <c r="B860" s="69"/>
      <c r="C860" s="70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72"/>
      <c r="AI860" s="72"/>
      <c r="AJ860" s="69"/>
      <c r="AK860" s="69"/>
    </row>
    <row r="861">
      <c r="A861" s="69"/>
      <c r="B861" s="69"/>
      <c r="C861" s="70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72"/>
      <c r="AI861" s="72"/>
      <c r="AJ861" s="69"/>
      <c r="AK861" s="69"/>
    </row>
    <row r="862">
      <c r="A862" s="69"/>
      <c r="B862" s="69"/>
      <c r="C862" s="70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72"/>
      <c r="AI862" s="72"/>
      <c r="AJ862" s="69"/>
      <c r="AK862" s="69"/>
    </row>
    <row r="863">
      <c r="A863" s="69"/>
      <c r="B863" s="69"/>
      <c r="C863" s="70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72"/>
      <c r="AI863" s="72"/>
      <c r="AJ863" s="69"/>
      <c r="AK863" s="69"/>
    </row>
    <row r="864">
      <c r="A864" s="69"/>
      <c r="B864" s="69"/>
      <c r="C864" s="70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72"/>
      <c r="AI864" s="72"/>
      <c r="AJ864" s="69"/>
      <c r="AK864" s="69"/>
    </row>
    <row r="865">
      <c r="A865" s="69"/>
      <c r="B865" s="69"/>
      <c r="C865" s="70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72"/>
      <c r="AI865" s="72"/>
      <c r="AJ865" s="69"/>
      <c r="AK865" s="69"/>
    </row>
    <row r="866">
      <c r="A866" s="69"/>
      <c r="B866" s="69"/>
      <c r="C866" s="70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72"/>
      <c r="AI866" s="72"/>
      <c r="AJ866" s="69"/>
      <c r="AK866" s="69"/>
    </row>
    <row r="867">
      <c r="A867" s="69"/>
      <c r="B867" s="69"/>
      <c r="C867" s="70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72"/>
      <c r="AI867" s="72"/>
      <c r="AJ867" s="69"/>
      <c r="AK867" s="69"/>
    </row>
    <row r="868">
      <c r="A868" s="69"/>
      <c r="B868" s="69"/>
      <c r="C868" s="70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72"/>
      <c r="AI868" s="72"/>
      <c r="AJ868" s="69"/>
      <c r="AK868" s="69"/>
    </row>
    <row r="869">
      <c r="A869" s="69"/>
      <c r="B869" s="69"/>
      <c r="C869" s="70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72"/>
      <c r="AI869" s="72"/>
      <c r="AJ869" s="69"/>
      <c r="AK869" s="69"/>
    </row>
    <row r="870">
      <c r="A870" s="69"/>
      <c r="B870" s="69"/>
      <c r="C870" s="70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72"/>
      <c r="AI870" s="72"/>
      <c r="AJ870" s="69"/>
      <c r="AK870" s="69"/>
    </row>
    <row r="871">
      <c r="A871" s="69"/>
      <c r="B871" s="69"/>
      <c r="C871" s="70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72"/>
      <c r="AI871" s="72"/>
      <c r="AJ871" s="69"/>
      <c r="AK871" s="69"/>
    </row>
    <row r="872">
      <c r="A872" s="69"/>
      <c r="B872" s="69"/>
      <c r="C872" s="70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72"/>
      <c r="AI872" s="72"/>
      <c r="AJ872" s="69"/>
      <c r="AK872" s="69"/>
    </row>
    <row r="873">
      <c r="A873" s="69"/>
      <c r="B873" s="69"/>
      <c r="C873" s="70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72"/>
      <c r="AI873" s="72"/>
      <c r="AJ873" s="69"/>
      <c r="AK873" s="69"/>
    </row>
    <row r="874">
      <c r="A874" s="69"/>
      <c r="B874" s="69"/>
      <c r="C874" s="70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72"/>
      <c r="AI874" s="72"/>
      <c r="AJ874" s="69"/>
      <c r="AK874" s="69"/>
    </row>
    <row r="875">
      <c r="A875" s="69"/>
      <c r="B875" s="69"/>
      <c r="C875" s="70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72"/>
      <c r="AI875" s="72"/>
      <c r="AJ875" s="69"/>
      <c r="AK875" s="69"/>
    </row>
    <row r="876">
      <c r="A876" s="69"/>
      <c r="B876" s="69"/>
      <c r="C876" s="70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72"/>
      <c r="AI876" s="72"/>
      <c r="AJ876" s="69"/>
      <c r="AK876" s="69"/>
    </row>
    <row r="877">
      <c r="A877" s="69"/>
      <c r="B877" s="69"/>
      <c r="C877" s="70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72"/>
      <c r="AI877" s="72"/>
      <c r="AJ877" s="69"/>
      <c r="AK877" s="69"/>
    </row>
    <row r="878">
      <c r="A878" s="69"/>
      <c r="B878" s="69"/>
      <c r="C878" s="70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72"/>
      <c r="AI878" s="72"/>
      <c r="AJ878" s="69"/>
      <c r="AK878" s="69"/>
    </row>
    <row r="879">
      <c r="A879" s="69"/>
      <c r="B879" s="69"/>
      <c r="C879" s="70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72"/>
      <c r="AI879" s="72"/>
      <c r="AJ879" s="69"/>
      <c r="AK879" s="69"/>
    </row>
    <row r="880">
      <c r="A880" s="69"/>
      <c r="B880" s="69"/>
      <c r="C880" s="70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72"/>
      <c r="AI880" s="72"/>
      <c r="AJ880" s="69"/>
      <c r="AK880" s="69"/>
    </row>
    <row r="881">
      <c r="A881" s="69"/>
      <c r="B881" s="69"/>
      <c r="C881" s="70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72"/>
      <c r="AI881" s="72"/>
      <c r="AJ881" s="69"/>
      <c r="AK881" s="69"/>
    </row>
    <row r="882">
      <c r="A882" s="69"/>
      <c r="B882" s="69"/>
      <c r="C882" s="70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72"/>
      <c r="AI882" s="72"/>
      <c r="AJ882" s="69"/>
      <c r="AK882" s="69"/>
    </row>
    <row r="883">
      <c r="A883" s="69"/>
      <c r="B883" s="69"/>
      <c r="C883" s="70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72"/>
      <c r="AI883" s="72"/>
      <c r="AJ883" s="69"/>
      <c r="AK883" s="69"/>
    </row>
    <row r="884">
      <c r="A884" s="69"/>
      <c r="B884" s="69"/>
      <c r="C884" s="70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72"/>
      <c r="AI884" s="72"/>
      <c r="AJ884" s="69"/>
      <c r="AK884" s="69"/>
    </row>
    <row r="885">
      <c r="A885" s="69"/>
      <c r="B885" s="69"/>
      <c r="C885" s="70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72"/>
      <c r="AI885" s="72"/>
      <c r="AJ885" s="69"/>
      <c r="AK885" s="69"/>
    </row>
    <row r="886">
      <c r="A886" s="69"/>
      <c r="B886" s="69"/>
      <c r="C886" s="70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72"/>
      <c r="AI886" s="72"/>
      <c r="AJ886" s="69"/>
      <c r="AK886" s="69"/>
    </row>
    <row r="887">
      <c r="A887" s="69"/>
      <c r="B887" s="69"/>
      <c r="C887" s="70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72"/>
      <c r="AI887" s="72"/>
      <c r="AJ887" s="69"/>
      <c r="AK887" s="69"/>
    </row>
    <row r="888">
      <c r="A888" s="69"/>
      <c r="B888" s="69"/>
      <c r="C888" s="70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72"/>
      <c r="AI888" s="72"/>
      <c r="AJ888" s="69"/>
      <c r="AK888" s="69"/>
    </row>
    <row r="889">
      <c r="A889" s="69"/>
      <c r="B889" s="69"/>
      <c r="C889" s="70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72"/>
      <c r="AI889" s="72"/>
      <c r="AJ889" s="69"/>
      <c r="AK889" s="69"/>
    </row>
    <row r="890">
      <c r="A890" s="69"/>
      <c r="B890" s="69"/>
      <c r="C890" s="70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72"/>
      <c r="AI890" s="72"/>
      <c r="AJ890" s="69"/>
      <c r="AK890" s="69"/>
    </row>
    <row r="891">
      <c r="A891" s="69"/>
      <c r="B891" s="69"/>
      <c r="C891" s="70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72"/>
      <c r="AI891" s="72"/>
      <c r="AJ891" s="69"/>
      <c r="AK891" s="69"/>
    </row>
    <row r="892">
      <c r="A892" s="69"/>
      <c r="B892" s="69"/>
      <c r="C892" s="70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72"/>
      <c r="AI892" s="72"/>
      <c r="AJ892" s="69"/>
      <c r="AK892" s="69"/>
    </row>
    <row r="893">
      <c r="A893" s="69"/>
      <c r="B893" s="69"/>
      <c r="C893" s="70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72"/>
      <c r="AI893" s="72"/>
      <c r="AJ893" s="69"/>
      <c r="AK893" s="69"/>
    </row>
    <row r="894">
      <c r="A894" s="69"/>
      <c r="B894" s="69"/>
      <c r="C894" s="70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72"/>
      <c r="AI894" s="72"/>
      <c r="AJ894" s="69"/>
      <c r="AK894" s="69"/>
    </row>
    <row r="895">
      <c r="A895" s="69"/>
      <c r="B895" s="69"/>
      <c r="C895" s="70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72"/>
      <c r="AI895" s="72"/>
      <c r="AJ895" s="69"/>
      <c r="AK895" s="69"/>
    </row>
    <row r="896">
      <c r="A896" s="69"/>
      <c r="B896" s="69"/>
      <c r="C896" s="70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72"/>
      <c r="AI896" s="72"/>
      <c r="AJ896" s="69"/>
      <c r="AK896" s="69"/>
    </row>
    <row r="897">
      <c r="A897" s="69"/>
      <c r="B897" s="69"/>
      <c r="C897" s="70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72"/>
      <c r="AI897" s="72"/>
      <c r="AJ897" s="69"/>
      <c r="AK897" s="69"/>
    </row>
    <row r="898">
      <c r="A898" s="69"/>
      <c r="B898" s="69"/>
      <c r="C898" s="70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72"/>
      <c r="AI898" s="72"/>
      <c r="AJ898" s="69"/>
      <c r="AK898" s="69"/>
    </row>
    <row r="899">
      <c r="A899" s="69"/>
      <c r="B899" s="69"/>
      <c r="C899" s="70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72"/>
      <c r="AI899" s="72"/>
      <c r="AJ899" s="69"/>
      <c r="AK899" s="69"/>
    </row>
    <row r="900">
      <c r="A900" s="69"/>
      <c r="B900" s="69"/>
      <c r="C900" s="70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72"/>
      <c r="AI900" s="72"/>
      <c r="AJ900" s="69"/>
      <c r="AK900" s="69"/>
    </row>
    <row r="901">
      <c r="A901" s="69"/>
      <c r="B901" s="69"/>
      <c r="C901" s="70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72"/>
      <c r="AI901" s="72"/>
      <c r="AJ901" s="69"/>
      <c r="AK901" s="69"/>
    </row>
    <row r="902">
      <c r="A902" s="69"/>
      <c r="B902" s="69"/>
      <c r="C902" s="70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72"/>
      <c r="AI902" s="72"/>
      <c r="AJ902" s="69"/>
      <c r="AK902" s="69"/>
    </row>
    <row r="903">
      <c r="A903" s="69"/>
      <c r="B903" s="69"/>
      <c r="C903" s="70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72"/>
      <c r="AI903" s="72"/>
      <c r="AJ903" s="69"/>
      <c r="AK903" s="69"/>
    </row>
    <row r="904">
      <c r="A904" s="69"/>
      <c r="B904" s="69"/>
      <c r="C904" s="70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72"/>
      <c r="AI904" s="72"/>
      <c r="AJ904" s="69"/>
      <c r="AK904" s="69"/>
    </row>
    <row r="905">
      <c r="A905" s="69"/>
      <c r="B905" s="69"/>
      <c r="C905" s="70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72"/>
      <c r="AI905" s="72"/>
      <c r="AJ905" s="69"/>
      <c r="AK905" s="69"/>
    </row>
    <row r="906">
      <c r="A906" s="69"/>
      <c r="B906" s="69"/>
      <c r="C906" s="70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72"/>
      <c r="AI906" s="72"/>
      <c r="AJ906" s="69"/>
      <c r="AK906" s="69"/>
    </row>
    <row r="907">
      <c r="A907" s="69"/>
      <c r="B907" s="69"/>
      <c r="C907" s="70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72"/>
      <c r="AI907" s="72"/>
      <c r="AJ907" s="69"/>
      <c r="AK907" s="69"/>
    </row>
    <row r="908">
      <c r="A908" s="69"/>
      <c r="B908" s="69"/>
      <c r="C908" s="70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72"/>
      <c r="AI908" s="72"/>
      <c r="AJ908" s="69"/>
      <c r="AK908" s="69"/>
    </row>
    <row r="909">
      <c r="A909" s="69"/>
      <c r="B909" s="69"/>
      <c r="C909" s="70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72"/>
      <c r="AI909" s="72"/>
      <c r="AJ909" s="69"/>
      <c r="AK909" s="69"/>
    </row>
    <row r="910">
      <c r="A910" s="69"/>
      <c r="B910" s="69"/>
      <c r="C910" s="70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72"/>
      <c r="AI910" s="72"/>
      <c r="AJ910" s="69"/>
      <c r="AK910" s="69"/>
    </row>
    <row r="911">
      <c r="A911" s="69"/>
      <c r="B911" s="69"/>
      <c r="C911" s="70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72"/>
      <c r="AI911" s="72"/>
      <c r="AJ911" s="69"/>
      <c r="AK911" s="69"/>
    </row>
    <row r="912">
      <c r="A912" s="69"/>
      <c r="B912" s="69"/>
      <c r="C912" s="70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72"/>
      <c r="AI912" s="72"/>
      <c r="AJ912" s="69"/>
      <c r="AK912" s="69"/>
    </row>
    <row r="913">
      <c r="A913" s="69"/>
      <c r="B913" s="69"/>
      <c r="C913" s="70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72"/>
      <c r="AI913" s="72"/>
      <c r="AJ913" s="69"/>
      <c r="AK913" s="69"/>
    </row>
    <row r="914">
      <c r="A914" s="69"/>
      <c r="B914" s="69"/>
      <c r="C914" s="70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72"/>
      <c r="AI914" s="72"/>
      <c r="AJ914" s="69"/>
      <c r="AK914" s="69"/>
    </row>
    <row r="915">
      <c r="A915" s="69"/>
      <c r="B915" s="69"/>
      <c r="C915" s="70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72"/>
      <c r="AI915" s="72"/>
      <c r="AJ915" s="69"/>
      <c r="AK915" s="69"/>
    </row>
    <row r="916">
      <c r="A916" s="69"/>
      <c r="B916" s="69"/>
      <c r="C916" s="70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72"/>
      <c r="AI916" s="72"/>
      <c r="AJ916" s="69"/>
      <c r="AK916" s="69"/>
    </row>
    <row r="917">
      <c r="A917" s="69"/>
      <c r="B917" s="69"/>
      <c r="C917" s="70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72"/>
      <c r="AI917" s="72"/>
      <c r="AJ917" s="69"/>
      <c r="AK917" s="69"/>
    </row>
    <row r="918">
      <c r="A918" s="69"/>
      <c r="B918" s="69"/>
      <c r="C918" s="70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72"/>
      <c r="AI918" s="72"/>
      <c r="AJ918" s="69"/>
      <c r="AK918" s="69"/>
    </row>
    <row r="919">
      <c r="A919" s="69"/>
      <c r="B919" s="69"/>
      <c r="C919" s="70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72"/>
      <c r="AI919" s="72"/>
      <c r="AJ919" s="69"/>
      <c r="AK919" s="69"/>
    </row>
    <row r="920">
      <c r="A920" s="69"/>
      <c r="B920" s="69"/>
      <c r="C920" s="70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72"/>
      <c r="AI920" s="72"/>
      <c r="AJ920" s="69"/>
      <c r="AK920" s="69"/>
    </row>
    <row r="921">
      <c r="A921" s="69"/>
      <c r="B921" s="69"/>
      <c r="C921" s="70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72"/>
      <c r="AI921" s="72"/>
      <c r="AJ921" s="69"/>
      <c r="AK921" s="69"/>
    </row>
    <row r="922">
      <c r="A922" s="69"/>
      <c r="B922" s="69"/>
      <c r="C922" s="70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72"/>
      <c r="AI922" s="72"/>
      <c r="AJ922" s="69"/>
      <c r="AK922" s="69"/>
    </row>
    <row r="923">
      <c r="A923" s="69"/>
      <c r="B923" s="69"/>
      <c r="C923" s="70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72"/>
      <c r="AI923" s="72"/>
      <c r="AJ923" s="69"/>
      <c r="AK923" s="69"/>
    </row>
    <row r="924">
      <c r="A924" s="69"/>
      <c r="B924" s="69"/>
      <c r="C924" s="70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72"/>
      <c r="AI924" s="72"/>
      <c r="AJ924" s="69"/>
      <c r="AK924" s="69"/>
    </row>
    <row r="925">
      <c r="A925" s="69"/>
      <c r="B925" s="69"/>
      <c r="C925" s="70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72"/>
      <c r="AI925" s="72"/>
      <c r="AJ925" s="69"/>
      <c r="AK925" s="69"/>
    </row>
    <row r="926">
      <c r="A926" s="69"/>
      <c r="B926" s="69"/>
      <c r="C926" s="70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72"/>
      <c r="AI926" s="72"/>
      <c r="AJ926" s="69"/>
      <c r="AK926" s="69"/>
    </row>
    <row r="927">
      <c r="A927" s="69"/>
      <c r="B927" s="69"/>
      <c r="C927" s="70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72"/>
      <c r="AI927" s="72"/>
      <c r="AJ927" s="69"/>
      <c r="AK927" s="69"/>
    </row>
    <row r="928">
      <c r="A928" s="69"/>
      <c r="B928" s="69"/>
      <c r="C928" s="70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72"/>
      <c r="AI928" s="72"/>
      <c r="AJ928" s="69"/>
      <c r="AK928" s="69"/>
    </row>
    <row r="929">
      <c r="A929" s="69"/>
      <c r="B929" s="69"/>
      <c r="C929" s="70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72"/>
      <c r="AI929" s="72"/>
      <c r="AJ929" s="69"/>
      <c r="AK929" s="69"/>
    </row>
    <row r="930">
      <c r="A930" s="69"/>
      <c r="B930" s="69"/>
      <c r="C930" s="70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72"/>
      <c r="AI930" s="72"/>
      <c r="AJ930" s="69"/>
      <c r="AK930" s="69"/>
    </row>
    <row r="931">
      <c r="A931" s="69"/>
      <c r="B931" s="69"/>
      <c r="C931" s="70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72"/>
      <c r="AI931" s="72"/>
      <c r="AJ931" s="69"/>
      <c r="AK931" s="69"/>
    </row>
    <row r="932">
      <c r="A932" s="69"/>
      <c r="B932" s="69"/>
      <c r="C932" s="70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72"/>
      <c r="AI932" s="72"/>
      <c r="AJ932" s="69"/>
      <c r="AK932" s="69"/>
    </row>
    <row r="933">
      <c r="A933" s="69"/>
      <c r="B933" s="69"/>
      <c r="C933" s="70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72"/>
      <c r="AI933" s="72"/>
      <c r="AJ933" s="69"/>
      <c r="AK933" s="69"/>
    </row>
    <row r="934">
      <c r="A934" s="69"/>
      <c r="B934" s="69"/>
      <c r="C934" s="70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72"/>
      <c r="AI934" s="72"/>
      <c r="AJ934" s="69"/>
      <c r="AK934" s="69"/>
    </row>
    <row r="935">
      <c r="A935" s="69"/>
      <c r="B935" s="69"/>
      <c r="C935" s="70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72"/>
      <c r="AI935" s="72"/>
      <c r="AJ935" s="69"/>
      <c r="AK935" s="69"/>
    </row>
    <row r="936">
      <c r="A936" s="69"/>
      <c r="B936" s="69"/>
      <c r="C936" s="70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72"/>
      <c r="AI936" s="72"/>
      <c r="AJ936" s="69"/>
      <c r="AK936" s="69"/>
    </row>
    <row r="937">
      <c r="A937" s="69"/>
      <c r="B937" s="69"/>
      <c r="C937" s="70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72"/>
      <c r="AI937" s="72"/>
      <c r="AJ937" s="69"/>
      <c r="AK937" s="69"/>
    </row>
    <row r="938">
      <c r="A938" s="69"/>
      <c r="B938" s="69"/>
      <c r="C938" s="70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72"/>
      <c r="AI938" s="72"/>
      <c r="AJ938" s="69"/>
      <c r="AK938" s="69"/>
    </row>
    <row r="939">
      <c r="A939" s="69"/>
      <c r="B939" s="69"/>
      <c r="C939" s="70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72"/>
      <c r="AI939" s="72"/>
      <c r="AJ939" s="69"/>
      <c r="AK939" s="69"/>
    </row>
    <row r="940">
      <c r="A940" s="69"/>
      <c r="B940" s="69"/>
      <c r="C940" s="70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72"/>
      <c r="AI940" s="72"/>
      <c r="AJ940" s="69"/>
      <c r="AK940" s="69"/>
    </row>
    <row r="941">
      <c r="A941" s="69"/>
      <c r="B941" s="69"/>
      <c r="C941" s="70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72"/>
      <c r="AI941" s="72"/>
      <c r="AJ941" s="69"/>
      <c r="AK941" s="69"/>
    </row>
    <row r="942">
      <c r="A942" s="69"/>
      <c r="B942" s="69"/>
      <c r="C942" s="70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72"/>
      <c r="AI942" s="72"/>
      <c r="AJ942" s="69"/>
      <c r="AK942" s="69"/>
    </row>
    <row r="943">
      <c r="A943" s="69"/>
      <c r="B943" s="69"/>
      <c r="C943" s="70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72"/>
      <c r="AI943" s="72"/>
      <c r="AJ943" s="69"/>
      <c r="AK943" s="69"/>
    </row>
    <row r="944">
      <c r="A944" s="69"/>
      <c r="B944" s="69"/>
      <c r="C944" s="70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72"/>
      <c r="AI944" s="72"/>
      <c r="AJ944" s="69"/>
      <c r="AK944" s="69"/>
    </row>
    <row r="945">
      <c r="A945" s="69"/>
      <c r="B945" s="69"/>
      <c r="C945" s="70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72"/>
      <c r="AI945" s="72"/>
      <c r="AJ945" s="69"/>
      <c r="AK945" s="69"/>
    </row>
    <row r="946">
      <c r="A946" s="69"/>
      <c r="B946" s="69"/>
      <c r="C946" s="70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72"/>
      <c r="AI946" s="72"/>
      <c r="AJ946" s="69"/>
      <c r="AK946" s="69"/>
    </row>
    <row r="947">
      <c r="A947" s="69"/>
      <c r="B947" s="69"/>
      <c r="C947" s="70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72"/>
      <c r="AI947" s="72"/>
      <c r="AJ947" s="69"/>
      <c r="AK947" s="69"/>
    </row>
    <row r="948">
      <c r="A948" s="69"/>
      <c r="B948" s="69"/>
      <c r="C948" s="70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72"/>
      <c r="AI948" s="72"/>
      <c r="AJ948" s="69"/>
      <c r="AK948" s="69"/>
    </row>
    <row r="949">
      <c r="A949" s="69"/>
      <c r="B949" s="69"/>
      <c r="C949" s="70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72"/>
      <c r="AI949" s="72"/>
      <c r="AJ949" s="69"/>
      <c r="AK949" s="69"/>
    </row>
    <row r="950">
      <c r="A950" s="69"/>
      <c r="B950" s="69"/>
      <c r="C950" s="70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72"/>
      <c r="AI950" s="72"/>
      <c r="AJ950" s="69"/>
      <c r="AK950" s="69"/>
    </row>
    <row r="951">
      <c r="A951" s="69"/>
      <c r="B951" s="69"/>
      <c r="C951" s="70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72"/>
      <c r="AI951" s="72"/>
      <c r="AJ951" s="69"/>
      <c r="AK951" s="69"/>
    </row>
    <row r="952">
      <c r="A952" s="69"/>
      <c r="B952" s="69"/>
      <c r="C952" s="70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72"/>
      <c r="AI952" s="72"/>
      <c r="AJ952" s="69"/>
      <c r="AK952" s="69"/>
    </row>
    <row r="953">
      <c r="A953" s="69"/>
      <c r="B953" s="69"/>
      <c r="C953" s="70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72"/>
      <c r="AI953" s="72"/>
      <c r="AJ953" s="69"/>
      <c r="AK953" s="69"/>
    </row>
    <row r="954">
      <c r="A954" s="69"/>
      <c r="B954" s="69"/>
      <c r="C954" s="70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72"/>
      <c r="AI954" s="72"/>
      <c r="AJ954" s="69"/>
      <c r="AK954" s="69"/>
    </row>
    <row r="955">
      <c r="A955" s="69"/>
      <c r="B955" s="69"/>
      <c r="C955" s="70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72"/>
      <c r="AI955" s="72"/>
      <c r="AJ955" s="69"/>
      <c r="AK955" s="69"/>
    </row>
    <row r="956">
      <c r="A956" s="69"/>
      <c r="B956" s="69"/>
      <c r="C956" s="70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72"/>
      <c r="AI956" s="72"/>
      <c r="AJ956" s="69"/>
      <c r="AK956" s="69"/>
    </row>
    <row r="957">
      <c r="A957" s="69"/>
      <c r="B957" s="69"/>
      <c r="C957" s="70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72"/>
      <c r="AI957" s="72"/>
      <c r="AJ957" s="69"/>
      <c r="AK957" s="69"/>
    </row>
    <row r="958">
      <c r="A958" s="69"/>
      <c r="B958" s="69"/>
      <c r="C958" s="70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72"/>
      <c r="AI958" s="72"/>
      <c r="AJ958" s="69"/>
      <c r="AK958" s="69"/>
    </row>
    <row r="959">
      <c r="A959" s="69"/>
      <c r="B959" s="69"/>
      <c r="C959" s="70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72"/>
      <c r="AI959" s="72"/>
      <c r="AJ959" s="69"/>
      <c r="AK959" s="69"/>
    </row>
    <row r="960">
      <c r="A960" s="69"/>
      <c r="B960" s="69"/>
      <c r="C960" s="70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72"/>
      <c r="AI960" s="72"/>
      <c r="AJ960" s="69"/>
      <c r="AK960" s="69"/>
    </row>
    <row r="961">
      <c r="A961" s="69"/>
      <c r="B961" s="69"/>
      <c r="C961" s="70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72"/>
      <c r="AI961" s="72"/>
      <c r="AJ961" s="69"/>
      <c r="AK961" s="69"/>
    </row>
    <row r="962">
      <c r="A962" s="69"/>
      <c r="B962" s="69"/>
      <c r="C962" s="70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72"/>
      <c r="AI962" s="72"/>
      <c r="AJ962" s="69"/>
      <c r="AK962" s="69"/>
    </row>
    <row r="963">
      <c r="A963" s="69"/>
      <c r="B963" s="69"/>
      <c r="C963" s="70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72"/>
      <c r="AI963" s="72"/>
      <c r="AJ963" s="69"/>
      <c r="AK963" s="69"/>
    </row>
    <row r="964">
      <c r="A964" s="69"/>
      <c r="B964" s="69"/>
      <c r="C964" s="70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72"/>
      <c r="AI964" s="72"/>
      <c r="AJ964" s="69"/>
      <c r="AK964" s="69"/>
    </row>
    <row r="965">
      <c r="A965" s="69"/>
      <c r="B965" s="69"/>
      <c r="C965" s="70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72"/>
      <c r="AI965" s="72"/>
      <c r="AJ965" s="69"/>
      <c r="AK965" s="69"/>
    </row>
    <row r="966">
      <c r="A966" s="69"/>
      <c r="B966" s="69"/>
      <c r="C966" s="70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72"/>
      <c r="AI966" s="72"/>
      <c r="AJ966" s="69"/>
      <c r="AK966" s="69"/>
    </row>
    <row r="967">
      <c r="A967" s="69"/>
      <c r="B967" s="69"/>
      <c r="C967" s="70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72"/>
      <c r="AI967" s="72"/>
      <c r="AJ967" s="69"/>
      <c r="AK967" s="69"/>
    </row>
    <row r="968">
      <c r="A968" s="69"/>
      <c r="B968" s="69"/>
      <c r="C968" s="70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72"/>
      <c r="AI968" s="72"/>
      <c r="AJ968" s="69"/>
      <c r="AK968" s="69"/>
    </row>
    <row r="969">
      <c r="A969" s="69"/>
      <c r="B969" s="69"/>
      <c r="C969" s="70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72"/>
      <c r="AI969" s="72"/>
      <c r="AJ969" s="69"/>
      <c r="AK969" s="69"/>
    </row>
    <row r="970">
      <c r="A970" s="69"/>
      <c r="B970" s="69"/>
      <c r="C970" s="70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9"/>
      <c r="AH970" s="72"/>
      <c r="AI970" s="72"/>
      <c r="AJ970" s="69"/>
      <c r="AK970" s="69"/>
    </row>
    <row r="971">
      <c r="A971" s="69"/>
      <c r="B971" s="69"/>
      <c r="C971" s="70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72"/>
      <c r="AI971" s="72"/>
      <c r="AJ971" s="69"/>
      <c r="AK971" s="69"/>
    </row>
    <row r="972">
      <c r="A972" s="69"/>
      <c r="B972" s="69"/>
      <c r="C972" s="70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72"/>
      <c r="AI972" s="72"/>
      <c r="AJ972" s="69"/>
      <c r="AK972" s="69"/>
    </row>
    <row r="973">
      <c r="A973" s="69"/>
      <c r="B973" s="69"/>
      <c r="C973" s="70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72"/>
      <c r="AI973" s="72"/>
      <c r="AJ973" s="69"/>
      <c r="AK973" s="69"/>
    </row>
    <row r="974">
      <c r="A974" s="69"/>
      <c r="B974" s="69"/>
      <c r="C974" s="70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72"/>
      <c r="AI974" s="72"/>
      <c r="AJ974" s="69"/>
      <c r="AK974" s="69"/>
    </row>
    <row r="975">
      <c r="A975" s="69"/>
      <c r="B975" s="69"/>
      <c r="C975" s="70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D975" s="69"/>
      <c r="AE975" s="69"/>
      <c r="AF975" s="69"/>
      <c r="AG975" s="69"/>
      <c r="AH975" s="72"/>
      <c r="AI975" s="72"/>
      <c r="AJ975" s="69"/>
      <c r="AK975" s="69"/>
    </row>
    <row r="976">
      <c r="A976" s="69"/>
      <c r="B976" s="69"/>
      <c r="C976" s="70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72"/>
      <c r="AI976" s="72"/>
      <c r="AJ976" s="69"/>
      <c r="AK976" s="69"/>
    </row>
    <row r="977">
      <c r="A977" s="69"/>
      <c r="B977" s="69"/>
      <c r="C977" s="70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72"/>
      <c r="AI977" s="72"/>
      <c r="AJ977" s="69"/>
      <c r="AK977" s="69"/>
    </row>
    <row r="978">
      <c r="A978" s="69"/>
      <c r="B978" s="69"/>
      <c r="C978" s="70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69"/>
      <c r="AG978" s="69"/>
      <c r="AH978" s="72"/>
      <c r="AI978" s="72"/>
      <c r="AJ978" s="69"/>
      <c r="AK978" s="69"/>
    </row>
    <row r="979">
      <c r="A979" s="69"/>
      <c r="B979" s="69"/>
      <c r="C979" s="70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D979" s="69"/>
      <c r="AE979" s="69"/>
      <c r="AF979" s="69"/>
      <c r="AG979" s="69"/>
      <c r="AH979" s="72"/>
      <c r="AI979" s="72"/>
      <c r="AJ979" s="69"/>
      <c r="AK979" s="69"/>
    </row>
    <row r="980">
      <c r="A980" s="69"/>
      <c r="B980" s="69"/>
      <c r="C980" s="70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72"/>
      <c r="AI980" s="72"/>
      <c r="AJ980" s="69"/>
      <c r="AK980" s="69"/>
    </row>
    <row r="981">
      <c r="A981" s="69"/>
      <c r="B981" s="69"/>
      <c r="C981" s="70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72"/>
      <c r="AI981" s="72"/>
      <c r="AJ981" s="69"/>
      <c r="AK981" s="69"/>
    </row>
    <row r="982">
      <c r="A982" s="69"/>
      <c r="B982" s="69"/>
      <c r="C982" s="70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D982" s="69"/>
      <c r="AE982" s="69"/>
      <c r="AF982" s="69"/>
      <c r="AG982" s="69"/>
      <c r="AH982" s="72"/>
      <c r="AI982" s="72"/>
      <c r="AJ982" s="69"/>
      <c r="AK982" s="69"/>
    </row>
    <row r="983">
      <c r="A983" s="69"/>
      <c r="B983" s="69"/>
      <c r="C983" s="70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72"/>
      <c r="AI983" s="72"/>
      <c r="AJ983" s="69"/>
      <c r="AK983" s="69"/>
    </row>
    <row r="984">
      <c r="A984" s="69"/>
      <c r="B984" s="69"/>
      <c r="C984" s="70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72"/>
      <c r="AI984" s="72"/>
      <c r="AJ984" s="69"/>
      <c r="AK984" s="69"/>
    </row>
    <row r="985">
      <c r="A985" s="69"/>
      <c r="B985" s="69"/>
      <c r="C985" s="70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72"/>
      <c r="AI985" s="72"/>
      <c r="AJ985" s="69"/>
      <c r="AK985" s="69"/>
    </row>
    <row r="986">
      <c r="A986" s="69"/>
      <c r="B986" s="69"/>
      <c r="C986" s="70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69"/>
      <c r="AH986" s="72"/>
      <c r="AI986" s="72"/>
      <c r="AJ986" s="69"/>
      <c r="AK986" s="69"/>
    </row>
    <row r="987">
      <c r="A987" s="69"/>
      <c r="B987" s="69"/>
      <c r="C987" s="70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D987" s="69"/>
      <c r="AE987" s="69"/>
      <c r="AF987" s="69"/>
      <c r="AG987" s="69"/>
      <c r="AH987" s="72"/>
      <c r="AI987" s="72"/>
      <c r="AJ987" s="69"/>
      <c r="AK987" s="69"/>
    </row>
    <row r="988">
      <c r="A988" s="69"/>
      <c r="B988" s="69"/>
      <c r="C988" s="70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D988" s="69"/>
      <c r="AE988" s="69"/>
      <c r="AF988" s="69"/>
      <c r="AG988" s="69"/>
      <c r="AH988" s="72"/>
      <c r="AI988" s="72"/>
      <c r="AJ988" s="69"/>
      <c r="AK988" s="69"/>
    </row>
    <row r="989">
      <c r="A989" s="69"/>
      <c r="B989" s="69"/>
      <c r="C989" s="70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D989" s="69"/>
      <c r="AE989" s="69"/>
      <c r="AF989" s="69"/>
      <c r="AG989" s="69"/>
      <c r="AH989" s="72"/>
      <c r="AI989" s="72"/>
      <c r="AJ989" s="69"/>
      <c r="AK989" s="69"/>
    </row>
  </sheetData>
  <mergeCells count="101">
    <mergeCell ref="AH81:AI81"/>
    <mergeCell ref="AH80:AI80"/>
    <mergeCell ref="AH78:AI78"/>
    <mergeCell ref="AH84:AI84"/>
    <mergeCell ref="AH83:AI83"/>
    <mergeCell ref="AH82:AI82"/>
    <mergeCell ref="AH79:AI79"/>
    <mergeCell ref="AF78:AG78"/>
    <mergeCell ref="AF82:AG82"/>
    <mergeCell ref="AF81:AG81"/>
    <mergeCell ref="AF84:AG84"/>
    <mergeCell ref="AF83:AG83"/>
    <mergeCell ref="AF80:AG80"/>
    <mergeCell ref="AF79:AG79"/>
    <mergeCell ref="AF76:AG76"/>
    <mergeCell ref="AH75:AI75"/>
    <mergeCell ref="AH76:AI76"/>
    <mergeCell ref="AF75:AG75"/>
    <mergeCell ref="AH74:AI74"/>
    <mergeCell ref="AF74:AG74"/>
    <mergeCell ref="AF72:AG72"/>
    <mergeCell ref="AH71:AI71"/>
    <mergeCell ref="AH72:AI72"/>
    <mergeCell ref="AF71:AG71"/>
    <mergeCell ref="AH70:AI70"/>
    <mergeCell ref="AH69:AI69"/>
    <mergeCell ref="AF68:AG68"/>
    <mergeCell ref="AF69:AG69"/>
    <mergeCell ref="AF66:AG66"/>
    <mergeCell ref="AF67:AG67"/>
    <mergeCell ref="AH67:AI67"/>
    <mergeCell ref="AH66:AI66"/>
    <mergeCell ref="AF77:AG77"/>
    <mergeCell ref="AH68:AI68"/>
    <mergeCell ref="AH77:AI77"/>
    <mergeCell ref="AF70:AG70"/>
    <mergeCell ref="AH61:AI61"/>
    <mergeCell ref="AH56:AI56"/>
    <mergeCell ref="AH59:AI59"/>
    <mergeCell ref="AH58:AI58"/>
    <mergeCell ref="AH60:AI60"/>
    <mergeCell ref="AH57:AI57"/>
    <mergeCell ref="AF61:AG61"/>
    <mergeCell ref="AF60:AG60"/>
    <mergeCell ref="AF56:AG56"/>
    <mergeCell ref="AF57:AG57"/>
    <mergeCell ref="AH65:AI65"/>
    <mergeCell ref="AH64:AI64"/>
    <mergeCell ref="AH62:AI62"/>
    <mergeCell ref="AF62:AG62"/>
    <mergeCell ref="AH63:AI63"/>
    <mergeCell ref="AF65:AG65"/>
    <mergeCell ref="AF58:AG58"/>
    <mergeCell ref="AH47:AI47"/>
    <mergeCell ref="AH48:AI48"/>
    <mergeCell ref="AF48:AG48"/>
    <mergeCell ref="AB45:AE45"/>
    <mergeCell ref="AJ45:AJ46"/>
    <mergeCell ref="AK45:AK46"/>
    <mergeCell ref="AH45:AI46"/>
    <mergeCell ref="AF45:AG46"/>
    <mergeCell ref="AF47:AG47"/>
    <mergeCell ref="E45:E46"/>
    <mergeCell ref="R45:AA45"/>
    <mergeCell ref="F45:Q45"/>
    <mergeCell ref="AF50:AG50"/>
    <mergeCell ref="AF49:AG49"/>
    <mergeCell ref="D45:D46"/>
    <mergeCell ref="B35:B36"/>
    <mergeCell ref="B45:B46"/>
    <mergeCell ref="C45:C46"/>
    <mergeCell ref="A45:A46"/>
    <mergeCell ref="AF73:AG73"/>
    <mergeCell ref="AH73:AI73"/>
    <mergeCell ref="AD1:AG1"/>
    <mergeCell ref="AJ1:AJ2"/>
    <mergeCell ref="AK1:AK2"/>
    <mergeCell ref="AH1:AH2"/>
    <mergeCell ref="AI1:AI2"/>
    <mergeCell ref="A1:A2"/>
    <mergeCell ref="B1:B2"/>
    <mergeCell ref="E1:E2"/>
    <mergeCell ref="T1:AC1"/>
    <mergeCell ref="F1:S1"/>
    <mergeCell ref="D1:D2"/>
    <mergeCell ref="C1:C2"/>
    <mergeCell ref="AH54:AI54"/>
    <mergeCell ref="AH55:AI55"/>
    <mergeCell ref="AH51:AI51"/>
    <mergeCell ref="AH52:AI52"/>
    <mergeCell ref="AH53:AI53"/>
    <mergeCell ref="AH50:AI50"/>
    <mergeCell ref="AH49:AI49"/>
    <mergeCell ref="AF63:AG63"/>
    <mergeCell ref="AF64:AG64"/>
    <mergeCell ref="AF51:AG51"/>
    <mergeCell ref="AF52:AG52"/>
    <mergeCell ref="AF54:AG54"/>
    <mergeCell ref="AF53:AG53"/>
    <mergeCell ref="AF59:AG59"/>
    <mergeCell ref="AF55:AG55"/>
  </mergeCells>
  <drawing r:id="rId1"/>
</worksheet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.57"/>
    <col customWidth="1" min="2" max="2" width="38.57"/>
    <col customWidth="1" min="3" max="3" width="4.86"/>
    <col customWidth="1" min="4" max="4" width="6.71"/>
    <col customWidth="1" min="5" max="5" width="8.29"/>
    <col customWidth="1" min="6" max="12" width="9.57"/>
    <col customWidth="1" min="13" max="13" width="8.29"/>
    <col customWidth="1" min="14" max="14" width="9.57"/>
    <col customWidth="1" min="15" max="18" width="9.14"/>
    <col customWidth="1" min="19" max="19" width="5.14"/>
  </cols>
  <sheetData>
    <row r="1">
      <c r="A1" s="112"/>
      <c r="B1" s="113" t="s">
        <v>0</v>
      </c>
      <c r="C1" s="113" t="s">
        <v>1</v>
      </c>
      <c r="D1" s="114" t="s">
        <v>146</v>
      </c>
      <c r="E1" s="6"/>
      <c r="F1" s="114" t="s">
        <v>147</v>
      </c>
      <c r="G1" s="6"/>
      <c r="H1" s="6"/>
      <c r="I1" s="6"/>
      <c r="J1" s="6"/>
      <c r="K1" s="6"/>
      <c r="L1" s="7"/>
      <c r="M1" s="114" t="s">
        <v>148</v>
      </c>
      <c r="N1" s="6"/>
      <c r="O1" s="6"/>
      <c r="P1" s="6"/>
      <c r="Q1" s="7"/>
      <c r="R1" s="115" t="s">
        <v>149</v>
      </c>
      <c r="S1" s="115" t="s">
        <v>150</v>
      </c>
    </row>
    <row r="2">
      <c r="A2" s="11"/>
      <c r="B2" s="12"/>
      <c r="C2" s="12"/>
      <c r="D2" s="116" t="s">
        <v>147</v>
      </c>
      <c r="E2" s="117" t="s">
        <v>148</v>
      </c>
      <c r="F2" s="116">
        <v>1.0</v>
      </c>
      <c r="G2" s="116">
        <v>2.0</v>
      </c>
      <c r="H2" s="116">
        <v>3.0</v>
      </c>
      <c r="I2" s="116">
        <v>4.0</v>
      </c>
      <c r="J2" s="116">
        <v>5.0</v>
      </c>
      <c r="K2" s="116">
        <v>6.0</v>
      </c>
      <c r="L2" s="116">
        <v>7.0</v>
      </c>
      <c r="M2" s="116" t="s">
        <v>151</v>
      </c>
      <c r="N2" s="116">
        <v>1.0</v>
      </c>
      <c r="O2" s="116">
        <v>2.0</v>
      </c>
      <c r="P2" s="116">
        <v>3.0</v>
      </c>
      <c r="Q2" s="116" t="s">
        <v>152</v>
      </c>
      <c r="R2" s="118"/>
      <c r="S2" s="118"/>
    </row>
    <row r="3">
      <c r="A3" s="119"/>
      <c r="B3" s="120" t="s">
        <v>37</v>
      </c>
      <c r="C3" s="120" t="s">
        <v>38</v>
      </c>
      <c r="D3" s="121" t="str">
        <f t="shared" ref="D3:D7" si="1">5+8+7</f>
        <v>20</v>
      </c>
      <c r="E3" s="122" t="str">
        <f>5+15+(10+0)+5</f>
        <v>35</v>
      </c>
      <c r="F3" s="121" t="s">
        <v>153</v>
      </c>
      <c r="G3" s="123" t="s">
        <v>153</v>
      </c>
      <c r="H3" s="121" t="s">
        <v>153</v>
      </c>
      <c r="I3" s="123" t="s">
        <v>153</v>
      </c>
      <c r="J3" s="121" t="s">
        <v>153</v>
      </c>
      <c r="K3" s="123" t="s">
        <v>153</v>
      </c>
      <c r="L3" s="121" t="s">
        <v>154</v>
      </c>
      <c r="M3" s="123" t="s">
        <v>38</v>
      </c>
      <c r="N3" s="121" t="s">
        <v>155</v>
      </c>
      <c r="O3" s="123" t="s">
        <v>156</v>
      </c>
      <c r="P3" s="121" t="s">
        <v>157</v>
      </c>
      <c r="Q3" s="123" t="s">
        <v>158</v>
      </c>
      <c r="R3" s="11"/>
      <c r="S3" s="11"/>
    </row>
    <row r="4">
      <c r="A4" s="124">
        <v>1.0</v>
      </c>
      <c r="B4" s="125" t="s">
        <v>40</v>
      </c>
      <c r="C4" s="125">
        <v>427.0</v>
      </c>
      <c r="D4" s="126" t="str">
        <f t="shared" si="1"/>
        <v>20.0</v>
      </c>
      <c r="E4" s="127" t="str">
        <f t="shared" ref="E4:E5" si="2">5+15+10+1+5</f>
        <v>36.0</v>
      </c>
      <c r="F4" s="128" t="s">
        <v>159</v>
      </c>
      <c r="G4" s="129" t="s">
        <v>159</v>
      </c>
      <c r="H4" s="128" t="s">
        <v>159</v>
      </c>
      <c r="I4" s="129" t="s">
        <v>159</v>
      </c>
      <c r="J4" s="128" t="s">
        <v>159</v>
      </c>
      <c r="K4" s="129" t="s">
        <v>159</v>
      </c>
      <c r="L4" s="130"/>
      <c r="M4" s="131" t="str">
        <f t="shared" ref="M4:M14" si="3">mod((A4*7+5), 18)+1</f>
        <v>13</v>
      </c>
      <c r="N4" s="128" t="s">
        <v>160</v>
      </c>
      <c r="O4" s="129" t="s">
        <v>161</v>
      </c>
      <c r="P4" s="128" t="s">
        <v>162</v>
      </c>
      <c r="Q4" s="129" t="s">
        <v>163</v>
      </c>
      <c r="R4" s="129"/>
      <c r="S4" s="129" t="s">
        <v>164</v>
      </c>
    </row>
    <row r="5">
      <c r="A5" s="124">
        <v>2.0</v>
      </c>
      <c r="B5" s="125" t="s">
        <v>42</v>
      </c>
      <c r="C5" s="125">
        <v>427.0</v>
      </c>
      <c r="D5" s="126" t="str">
        <f t="shared" si="1"/>
        <v>20.0</v>
      </c>
      <c r="E5" s="132" t="str">
        <f t="shared" si="2"/>
        <v>36.0</v>
      </c>
      <c r="F5" s="128" t="s">
        <v>165</v>
      </c>
      <c r="G5" s="129" t="s">
        <v>165</v>
      </c>
      <c r="H5" s="128" t="s">
        <v>165</v>
      </c>
      <c r="I5" s="129" t="s">
        <v>165</v>
      </c>
      <c r="J5" s="128" t="s">
        <v>160</v>
      </c>
      <c r="K5" s="129" t="s">
        <v>160</v>
      </c>
      <c r="L5" s="130"/>
      <c r="M5" s="131" t="str">
        <f t="shared" si="3"/>
        <v>2</v>
      </c>
      <c r="N5" s="128" t="s">
        <v>166</v>
      </c>
      <c r="O5" s="129" t="s">
        <v>167</v>
      </c>
      <c r="P5" s="128" t="s">
        <v>168</v>
      </c>
      <c r="Q5" s="129" t="s">
        <v>169</v>
      </c>
      <c r="R5" s="129"/>
      <c r="S5" s="129" t="s">
        <v>164</v>
      </c>
    </row>
    <row r="6">
      <c r="A6" s="124">
        <v>3.0</v>
      </c>
      <c r="B6" s="125" t="s">
        <v>43</v>
      </c>
      <c r="C6" s="125">
        <v>427.0</v>
      </c>
      <c r="D6" s="126" t="str">
        <f t="shared" si="1"/>
        <v>20.0</v>
      </c>
      <c r="E6" s="133" t="str">
        <f>5/2+15+10+1+5</f>
        <v>33.5</v>
      </c>
      <c r="F6" s="128" t="s">
        <v>170</v>
      </c>
      <c r="G6" s="129" t="s">
        <v>170</v>
      </c>
      <c r="H6" s="128" t="s">
        <v>170</v>
      </c>
      <c r="I6" s="129" t="s">
        <v>170</v>
      </c>
      <c r="J6" s="128" t="s">
        <v>165</v>
      </c>
      <c r="K6" s="129" t="s">
        <v>165</v>
      </c>
      <c r="L6" s="130"/>
      <c r="M6" s="131" t="str">
        <f t="shared" si="3"/>
        <v>9</v>
      </c>
      <c r="N6" s="134" t="s">
        <v>171</v>
      </c>
      <c r="O6" s="129" t="s">
        <v>167</v>
      </c>
      <c r="P6" s="135" t="s">
        <v>168</v>
      </c>
      <c r="Q6" s="129" t="s">
        <v>172</v>
      </c>
      <c r="R6" s="129"/>
      <c r="S6" s="129" t="s">
        <v>164</v>
      </c>
    </row>
    <row r="7">
      <c r="A7" s="124">
        <v>4.0</v>
      </c>
      <c r="B7" s="125" t="s">
        <v>44</v>
      </c>
      <c r="C7" s="125">
        <v>427.0</v>
      </c>
      <c r="D7" s="136" t="str">
        <f t="shared" si="1"/>
        <v>20.0</v>
      </c>
      <c r="E7" s="133" t="str">
        <f>5+15+10+5</f>
        <v>35.0</v>
      </c>
      <c r="F7" s="128" t="s">
        <v>170</v>
      </c>
      <c r="G7" s="129" t="s">
        <v>170</v>
      </c>
      <c r="H7" s="128" t="s">
        <v>170</v>
      </c>
      <c r="I7" s="129" t="s">
        <v>170</v>
      </c>
      <c r="J7" s="128" t="s">
        <v>170</v>
      </c>
      <c r="K7" s="129" t="s">
        <v>165</v>
      </c>
      <c r="L7" s="137"/>
      <c r="M7" s="131" t="str">
        <f t="shared" si="3"/>
        <v>16</v>
      </c>
      <c r="N7" s="128" t="s">
        <v>173</v>
      </c>
      <c r="O7" s="129" t="s">
        <v>174</v>
      </c>
      <c r="P7" s="128" t="s">
        <v>175</v>
      </c>
      <c r="Q7" s="129" t="s">
        <v>176</v>
      </c>
      <c r="R7" s="129"/>
      <c r="S7" s="129" t="s">
        <v>164</v>
      </c>
    </row>
    <row r="8">
      <c r="A8" s="124">
        <v>5.0</v>
      </c>
      <c r="B8" s="125" t="s">
        <v>47</v>
      </c>
      <c r="C8" s="125">
        <v>427.0</v>
      </c>
      <c r="D8" s="126" t="str">
        <f>5+8+7+5</f>
        <v>25.0</v>
      </c>
      <c r="E8" s="127" t="str">
        <f>5+15+10+5+18</f>
        <v>53.0</v>
      </c>
      <c r="F8" s="128" t="s">
        <v>170</v>
      </c>
      <c r="G8" s="129" t="s">
        <v>170</v>
      </c>
      <c r="H8" s="128" t="s">
        <v>170</v>
      </c>
      <c r="I8" s="129" t="s">
        <v>170</v>
      </c>
      <c r="J8" s="128" t="s">
        <v>170</v>
      </c>
      <c r="K8" s="129" t="s">
        <v>170</v>
      </c>
      <c r="L8" s="128" t="s">
        <v>160</v>
      </c>
      <c r="M8" s="131" t="str">
        <f t="shared" si="3"/>
        <v>5</v>
      </c>
      <c r="N8" s="138" t="s">
        <v>160</v>
      </c>
      <c r="O8" s="139" t="s">
        <v>177</v>
      </c>
      <c r="P8" s="128" t="s">
        <v>178</v>
      </c>
      <c r="Q8" s="129" t="s">
        <v>179</v>
      </c>
      <c r="R8" s="140" t="s">
        <v>180</v>
      </c>
      <c r="S8" s="129" t="s">
        <v>164</v>
      </c>
    </row>
    <row r="9">
      <c r="A9" s="124">
        <v>6.0</v>
      </c>
      <c r="B9" s="125" t="s">
        <v>48</v>
      </c>
      <c r="C9" s="125">
        <v>427.0</v>
      </c>
      <c r="D9" s="136" t="str">
        <f>5+8+7</f>
        <v>20.0</v>
      </c>
      <c r="E9" s="133" t="str">
        <f>5/4</f>
        <v>1.3</v>
      </c>
      <c r="F9" s="128" t="s">
        <v>160</v>
      </c>
      <c r="G9" s="129" t="s">
        <v>160</v>
      </c>
      <c r="H9" s="128" t="s">
        <v>160</v>
      </c>
      <c r="I9" s="129" t="s">
        <v>160</v>
      </c>
      <c r="J9" s="128" t="s">
        <v>160</v>
      </c>
      <c r="K9" s="129" t="s">
        <v>160</v>
      </c>
      <c r="L9" s="130"/>
      <c r="M9" s="131" t="str">
        <f t="shared" si="3"/>
        <v>12</v>
      </c>
      <c r="N9" s="141" t="s">
        <v>181</v>
      </c>
      <c r="O9" s="141" t="s">
        <v>181</v>
      </c>
      <c r="P9" s="141" t="s">
        <v>181</v>
      </c>
      <c r="Q9" s="142" t="s">
        <v>182</v>
      </c>
      <c r="R9" s="129"/>
      <c r="S9" s="129" t="s">
        <v>164</v>
      </c>
    </row>
    <row r="10">
      <c r="A10" s="124">
        <v>7.0</v>
      </c>
      <c r="B10" s="125" t="s">
        <v>49</v>
      </c>
      <c r="C10" s="125">
        <v>427.0</v>
      </c>
      <c r="D10" s="136" t="str">
        <f>5+8+4-1</f>
        <v>16.0</v>
      </c>
      <c r="E10" s="133" t="str">
        <f>0+0+13/4</f>
        <v>3.3</v>
      </c>
      <c r="F10" s="128" t="s">
        <v>170</v>
      </c>
      <c r="G10" s="129" t="s">
        <v>170</v>
      </c>
      <c r="H10" s="128" t="s">
        <v>170</v>
      </c>
      <c r="I10" s="129" t="s">
        <v>170</v>
      </c>
      <c r="J10" s="128" t="s">
        <v>160</v>
      </c>
      <c r="K10" s="129" t="s">
        <v>183</v>
      </c>
      <c r="L10" s="130"/>
      <c r="M10" s="131" t="str">
        <f t="shared" si="3"/>
        <v>1</v>
      </c>
      <c r="N10" s="141" t="s">
        <v>168</v>
      </c>
      <c r="O10" s="141" t="s">
        <v>184</v>
      </c>
      <c r="P10" s="143" t="s">
        <v>184</v>
      </c>
      <c r="Q10" s="144"/>
      <c r="R10" s="129"/>
      <c r="S10" s="129"/>
    </row>
    <row r="11">
      <c r="A11" s="124">
        <v>8.0</v>
      </c>
      <c r="B11" s="125" t="s">
        <v>50</v>
      </c>
      <c r="C11" s="125">
        <v>427.0</v>
      </c>
      <c r="D11" s="136" t="str">
        <f>5+8+7</f>
        <v>20.0</v>
      </c>
      <c r="E11" s="133" t="str">
        <f>5+15+10+1+5</f>
        <v>36.0</v>
      </c>
      <c r="F11" s="128" t="s">
        <v>170</v>
      </c>
      <c r="G11" s="129" t="s">
        <v>170</v>
      </c>
      <c r="H11" s="128" t="s">
        <v>170</v>
      </c>
      <c r="I11" s="129" t="s">
        <v>170</v>
      </c>
      <c r="J11" s="128" t="s">
        <v>160</v>
      </c>
      <c r="K11" s="129" t="s">
        <v>160</v>
      </c>
      <c r="L11" s="137"/>
      <c r="M11" s="131" t="str">
        <f t="shared" si="3"/>
        <v>8</v>
      </c>
      <c r="N11" s="128" t="s">
        <v>166</v>
      </c>
      <c r="O11" s="129" t="s">
        <v>185</v>
      </c>
      <c r="P11" s="128" t="s">
        <v>176</v>
      </c>
      <c r="Q11" s="129" t="s">
        <v>186</v>
      </c>
      <c r="R11" s="129"/>
      <c r="S11" s="129" t="s">
        <v>164</v>
      </c>
    </row>
    <row r="12">
      <c r="A12" s="124">
        <v>9.0</v>
      </c>
      <c r="B12" s="125" t="s">
        <v>51</v>
      </c>
      <c r="C12" s="125">
        <v>427.0</v>
      </c>
      <c r="D12" s="136" t="str">
        <f>5+8+7+5</f>
        <v>25.0</v>
      </c>
      <c r="E12" s="133" t="str">
        <f>5*3/4+15+10+5</f>
        <v>33.8</v>
      </c>
      <c r="F12" s="128" t="s">
        <v>170</v>
      </c>
      <c r="G12" s="129" t="s">
        <v>170</v>
      </c>
      <c r="H12" s="128" t="s">
        <v>170</v>
      </c>
      <c r="I12" s="129" t="s">
        <v>170</v>
      </c>
      <c r="J12" s="128" t="s">
        <v>170</v>
      </c>
      <c r="K12" s="129" t="s">
        <v>160</v>
      </c>
      <c r="L12" s="128" t="s">
        <v>166</v>
      </c>
      <c r="M12" s="131" t="str">
        <f t="shared" si="3"/>
        <v>15</v>
      </c>
      <c r="N12" s="145" t="s">
        <v>187</v>
      </c>
      <c r="O12" s="129" t="s">
        <v>167</v>
      </c>
      <c r="P12" s="146" t="s">
        <v>180</v>
      </c>
      <c r="Q12" s="129" t="s">
        <v>188</v>
      </c>
      <c r="R12" s="129"/>
      <c r="S12" s="129" t="s">
        <v>164</v>
      </c>
    </row>
    <row r="13">
      <c r="A13" s="124">
        <v>10.0</v>
      </c>
      <c r="B13" s="125" t="s">
        <v>53</v>
      </c>
      <c r="C13" s="125">
        <v>427.0</v>
      </c>
      <c r="D13" s="136" t="str">
        <f>5+8+7*3/4</f>
        <v>18.3</v>
      </c>
      <c r="E13" s="133" t="str">
        <f>0+0+10/2+5*3/4</f>
        <v>8.8</v>
      </c>
      <c r="F13" s="128" t="s">
        <v>159</v>
      </c>
      <c r="G13" s="129" t="s">
        <v>159</v>
      </c>
      <c r="H13" s="128" t="s">
        <v>159</v>
      </c>
      <c r="I13" s="129" t="s">
        <v>159</v>
      </c>
      <c r="J13" s="128" t="s">
        <v>160</v>
      </c>
      <c r="K13" s="145" t="s">
        <v>173</v>
      </c>
      <c r="L13" s="137"/>
      <c r="M13" s="131" t="str">
        <f t="shared" si="3"/>
        <v>4</v>
      </c>
      <c r="N13" s="141" t="s">
        <v>180</v>
      </c>
      <c r="O13" s="141" t="s">
        <v>180</v>
      </c>
      <c r="P13" s="134" t="s">
        <v>180</v>
      </c>
      <c r="Q13" s="145" t="s">
        <v>189</v>
      </c>
      <c r="R13" s="129"/>
      <c r="S13" s="129" t="s">
        <v>164</v>
      </c>
    </row>
    <row r="14">
      <c r="A14" s="124">
        <v>11.0</v>
      </c>
      <c r="B14" s="125" t="s">
        <v>54</v>
      </c>
      <c r="C14" s="125">
        <v>427.0</v>
      </c>
      <c r="D14" s="126" t="str">
        <f>5+8+7</f>
        <v>20.0</v>
      </c>
      <c r="E14" s="127" t="str">
        <f t="shared" ref="E14:E15" si="4">5+15+10+2+5</f>
        <v>37.0</v>
      </c>
      <c r="F14" s="128" t="s">
        <v>170</v>
      </c>
      <c r="G14" s="129" t="s">
        <v>170</v>
      </c>
      <c r="H14" s="128" t="s">
        <v>170</v>
      </c>
      <c r="I14" s="129" t="s">
        <v>170</v>
      </c>
      <c r="J14" s="128" t="s">
        <v>165</v>
      </c>
      <c r="K14" s="129" t="s">
        <v>165</v>
      </c>
      <c r="L14" s="130"/>
      <c r="M14" s="131" t="str">
        <f t="shared" si="3"/>
        <v>11</v>
      </c>
      <c r="N14" s="128" t="s">
        <v>190</v>
      </c>
      <c r="O14" s="129" t="s">
        <v>191</v>
      </c>
      <c r="P14" s="128" t="s">
        <v>168</v>
      </c>
      <c r="Q14" s="129" t="s">
        <v>188</v>
      </c>
      <c r="R14" s="129"/>
      <c r="S14" s="129" t="s">
        <v>164</v>
      </c>
    </row>
    <row r="15">
      <c r="A15" s="124">
        <v>12.0</v>
      </c>
      <c r="B15" s="147" t="s">
        <v>56</v>
      </c>
      <c r="C15" s="125">
        <v>427.0</v>
      </c>
      <c r="D15" s="126" t="str">
        <f>5+8*3/4+7*1/2</f>
        <v>14.5</v>
      </c>
      <c r="E15" s="132" t="str">
        <f t="shared" si="4"/>
        <v>37.0</v>
      </c>
      <c r="F15" s="128" t="s">
        <v>165</v>
      </c>
      <c r="G15" s="129" t="s">
        <v>160</v>
      </c>
      <c r="H15" s="128" t="s">
        <v>160</v>
      </c>
      <c r="I15" s="145" t="s">
        <v>173</v>
      </c>
      <c r="J15" s="134" t="s">
        <v>190</v>
      </c>
      <c r="K15" s="134" t="s">
        <v>190</v>
      </c>
      <c r="L15" s="130"/>
      <c r="M15" s="131" t="str">
        <f>mod((A15*11+5), 18)+1</f>
        <v>12</v>
      </c>
      <c r="N15" s="128" t="s">
        <v>166</v>
      </c>
      <c r="O15" s="129" t="s">
        <v>187</v>
      </c>
      <c r="P15" s="128" t="s">
        <v>187</v>
      </c>
      <c r="Q15" s="129" t="s">
        <v>192</v>
      </c>
      <c r="R15" s="129"/>
      <c r="S15" s="129" t="s">
        <v>164</v>
      </c>
    </row>
    <row r="16">
      <c r="A16" s="124">
        <v>13.0</v>
      </c>
      <c r="B16" s="125" t="s">
        <v>57</v>
      </c>
      <c r="C16" s="125">
        <v>427.0</v>
      </c>
      <c r="D16" s="126" t="str">
        <f>5+8*3/4+7*3/4</f>
        <v>16.3</v>
      </c>
      <c r="E16" s="133" t="str">
        <f>5*3/4+15+10+2+5</f>
        <v>35.8</v>
      </c>
      <c r="F16" s="128" t="s">
        <v>160</v>
      </c>
      <c r="G16" s="129" t="s">
        <v>160</v>
      </c>
      <c r="H16" s="128" t="s">
        <v>160</v>
      </c>
      <c r="I16" s="145" t="s">
        <v>173</v>
      </c>
      <c r="J16" s="145" t="s">
        <v>173</v>
      </c>
      <c r="K16" s="145" t="s">
        <v>173</v>
      </c>
      <c r="L16" s="130"/>
      <c r="M16" s="131" t="str">
        <f t="shared" ref="M16:M18" si="5">mod((A16*7+5), 18)+1</f>
        <v>7</v>
      </c>
      <c r="N16" s="145" t="s">
        <v>187</v>
      </c>
      <c r="O16" s="129" t="s">
        <v>167</v>
      </c>
      <c r="P16" s="128" t="s">
        <v>168</v>
      </c>
      <c r="Q16" s="129" t="s">
        <v>188</v>
      </c>
      <c r="R16" s="129"/>
      <c r="S16" s="129" t="s">
        <v>164</v>
      </c>
    </row>
    <row r="17">
      <c r="A17" s="148">
        <v>14.0</v>
      </c>
      <c r="B17" s="149" t="s">
        <v>58</v>
      </c>
      <c r="C17" s="125">
        <v>427.0</v>
      </c>
      <c r="D17" s="150" t="str">
        <f>5+8+4</f>
        <v>17.0</v>
      </c>
      <c r="E17" s="151" t="str">
        <f>5/4</f>
        <v>1.3</v>
      </c>
      <c r="F17" s="138" t="s">
        <v>160</v>
      </c>
      <c r="G17" s="129" t="s">
        <v>160</v>
      </c>
      <c r="H17" s="138" t="s">
        <v>160</v>
      </c>
      <c r="I17" s="129" t="s">
        <v>160</v>
      </c>
      <c r="J17" s="138" t="s">
        <v>160</v>
      </c>
      <c r="K17" s="129" t="s">
        <v>183</v>
      </c>
      <c r="L17" s="130"/>
      <c r="M17" s="131" t="str">
        <f t="shared" si="5"/>
        <v>14</v>
      </c>
      <c r="N17" s="141" t="s">
        <v>193</v>
      </c>
      <c r="O17" s="141" t="s">
        <v>181</v>
      </c>
      <c r="P17" s="141" t="s">
        <v>181</v>
      </c>
      <c r="Q17" s="142" t="s">
        <v>194</v>
      </c>
      <c r="R17" s="129"/>
      <c r="S17" s="129" t="s">
        <v>164</v>
      </c>
    </row>
    <row r="18">
      <c r="A18" s="152">
        <v>15.0</v>
      </c>
      <c r="B18" s="125" t="s">
        <v>59</v>
      </c>
      <c r="C18" s="125">
        <v>427.0</v>
      </c>
      <c r="D18" s="153" t="str">
        <f>5+8+7</f>
        <v>20.0</v>
      </c>
      <c r="E18" s="154" t="str">
        <f>5+15+10+2+5</f>
        <v>37.0</v>
      </c>
      <c r="F18" s="128" t="s">
        <v>170</v>
      </c>
      <c r="G18" s="129" t="s">
        <v>170</v>
      </c>
      <c r="H18" s="128" t="s">
        <v>170</v>
      </c>
      <c r="I18" s="129" t="s">
        <v>170</v>
      </c>
      <c r="J18" s="128" t="s">
        <v>170</v>
      </c>
      <c r="K18" s="129" t="s">
        <v>170</v>
      </c>
      <c r="L18" s="130"/>
      <c r="M18" s="131" t="str">
        <f t="shared" si="5"/>
        <v>3</v>
      </c>
      <c r="N18" s="128" t="s">
        <v>166</v>
      </c>
      <c r="O18" s="129" t="s">
        <v>191</v>
      </c>
      <c r="P18" s="128" t="s">
        <v>195</v>
      </c>
      <c r="Q18" s="129" t="s">
        <v>196</v>
      </c>
      <c r="R18" s="129"/>
      <c r="S18" s="129" t="s">
        <v>164</v>
      </c>
    </row>
    <row r="19">
      <c r="A19" s="124"/>
      <c r="B19" s="125"/>
      <c r="C19" s="125"/>
      <c r="D19" s="155"/>
      <c r="E19" s="155"/>
      <c r="F19" s="129"/>
      <c r="G19" s="129"/>
      <c r="H19" s="129"/>
      <c r="I19" s="129"/>
      <c r="J19" s="129"/>
      <c r="K19" s="129"/>
      <c r="L19" s="129"/>
      <c r="M19" s="156"/>
      <c r="N19" s="129"/>
      <c r="O19" s="129"/>
      <c r="P19" s="129"/>
      <c r="Q19" s="129"/>
      <c r="R19" s="129"/>
      <c r="S19" s="129"/>
    </row>
    <row r="20">
      <c r="A20" s="124">
        <v>1.0</v>
      </c>
      <c r="B20" s="125" t="s">
        <v>62</v>
      </c>
      <c r="C20" s="125">
        <v>428.0</v>
      </c>
      <c r="D20" s="126" t="str">
        <f>5+8+7+6</f>
        <v>26.0</v>
      </c>
      <c r="E20" s="127" t="str">
        <f>5+15+10+1+5</f>
        <v>36.0</v>
      </c>
      <c r="F20" s="128" t="s">
        <v>170</v>
      </c>
      <c r="G20" s="129" t="s">
        <v>170</v>
      </c>
      <c r="H20" s="128" t="s">
        <v>170</v>
      </c>
      <c r="I20" s="129" t="s">
        <v>165</v>
      </c>
      <c r="J20" s="128" t="s">
        <v>165</v>
      </c>
      <c r="K20" s="129" t="s">
        <v>165</v>
      </c>
      <c r="L20" s="128" t="s">
        <v>197</v>
      </c>
      <c r="M20" s="131" t="str">
        <f t="shared" ref="M20:M34" si="6">mod((A20*11+5), 18)+1</f>
        <v>17</v>
      </c>
      <c r="N20" s="128" t="s">
        <v>190</v>
      </c>
      <c r="O20" s="129" t="s">
        <v>167</v>
      </c>
      <c r="P20" s="128" t="s">
        <v>167</v>
      </c>
      <c r="Q20" s="129" t="s">
        <v>179</v>
      </c>
      <c r="R20" s="129"/>
      <c r="S20" s="129" t="s">
        <v>164</v>
      </c>
    </row>
    <row r="21">
      <c r="A21" s="124">
        <v>2.0</v>
      </c>
      <c r="B21" s="125" t="s">
        <v>64</v>
      </c>
      <c r="C21" s="125">
        <v>428.0</v>
      </c>
      <c r="D21" s="136" t="str">
        <f t="shared" ref="D21:D22" si="7">5+8+7</f>
        <v>20.0</v>
      </c>
      <c r="E21" s="133" t="str">
        <f>5+15+10+2+5</f>
        <v>37.0</v>
      </c>
      <c r="F21" s="128" t="s">
        <v>170</v>
      </c>
      <c r="G21" s="129" t="s">
        <v>170</v>
      </c>
      <c r="H21" s="128" t="s">
        <v>170</v>
      </c>
      <c r="I21" s="129" t="s">
        <v>170</v>
      </c>
      <c r="J21" s="128" t="s">
        <v>165</v>
      </c>
      <c r="K21" s="129" t="s">
        <v>165</v>
      </c>
      <c r="L21" s="130"/>
      <c r="M21" s="131" t="str">
        <f t="shared" si="6"/>
        <v>10</v>
      </c>
      <c r="N21" s="128" t="s">
        <v>190</v>
      </c>
      <c r="O21" s="129" t="s">
        <v>191</v>
      </c>
      <c r="P21" s="128" t="s">
        <v>198</v>
      </c>
      <c r="Q21" s="129" t="s">
        <v>199</v>
      </c>
      <c r="R21" s="129"/>
      <c r="S21" s="129" t="s">
        <v>164</v>
      </c>
    </row>
    <row r="22">
      <c r="A22" s="124">
        <v>3.0</v>
      </c>
      <c r="B22" s="125" t="s">
        <v>65</v>
      </c>
      <c r="C22" s="125">
        <v>428.0</v>
      </c>
      <c r="D22" s="126" t="str">
        <f t="shared" si="7"/>
        <v>20.0</v>
      </c>
      <c r="E22" s="133" t="str">
        <f>5+15+10*3/4+1+5*3/4</f>
        <v>32.3</v>
      </c>
      <c r="F22" s="128" t="s">
        <v>170</v>
      </c>
      <c r="G22" s="129" t="s">
        <v>170</v>
      </c>
      <c r="H22" s="128" t="s">
        <v>170</v>
      </c>
      <c r="I22" s="129" t="s">
        <v>170</v>
      </c>
      <c r="J22" s="128" t="s">
        <v>170</v>
      </c>
      <c r="K22" s="129" t="s">
        <v>170</v>
      </c>
      <c r="L22" s="130"/>
      <c r="M22" s="131" t="str">
        <f t="shared" si="6"/>
        <v>3</v>
      </c>
      <c r="N22" s="128" t="s">
        <v>200</v>
      </c>
      <c r="O22" s="129" t="s">
        <v>167</v>
      </c>
      <c r="P22" s="145" t="s">
        <v>196</v>
      </c>
      <c r="Q22" s="145" t="s">
        <v>193</v>
      </c>
      <c r="R22" s="129"/>
      <c r="S22" s="129" t="s">
        <v>164</v>
      </c>
    </row>
    <row r="23">
      <c r="A23" s="157">
        <v>4.0</v>
      </c>
      <c r="B23" s="158" t="s">
        <v>66</v>
      </c>
      <c r="C23" s="158">
        <v>428.0</v>
      </c>
      <c r="D23" s="159"/>
      <c r="E23" s="159"/>
      <c r="F23" s="160"/>
      <c r="G23" s="160"/>
      <c r="H23" s="160"/>
      <c r="I23" s="160"/>
      <c r="J23" s="160"/>
      <c r="K23" s="160"/>
      <c r="L23" s="161"/>
      <c r="M23" s="162" t="str">
        <f t="shared" si="6"/>
        <v>14</v>
      </c>
      <c r="N23" s="160"/>
      <c r="O23" s="160"/>
      <c r="P23" s="160"/>
      <c r="Q23" s="160"/>
      <c r="R23" s="160"/>
      <c r="S23" s="160"/>
    </row>
    <row r="24">
      <c r="A24" s="124">
        <v>5.0</v>
      </c>
      <c r="B24" s="163" t="s">
        <v>67</v>
      </c>
      <c r="C24" s="163">
        <v>428.0</v>
      </c>
      <c r="D24" s="136" t="str">
        <f t="shared" ref="D24:D25" si="8">5+8+7</f>
        <v>20.0</v>
      </c>
      <c r="E24" s="127" t="str">
        <f t="shared" ref="E24:E25" si="9">5+15+10+2+5</f>
        <v>37.0</v>
      </c>
      <c r="F24" s="128" t="s">
        <v>170</v>
      </c>
      <c r="G24" s="129" t="s">
        <v>170</v>
      </c>
      <c r="H24" s="128" t="s">
        <v>170</v>
      </c>
      <c r="I24" s="129" t="s">
        <v>170</v>
      </c>
      <c r="J24" s="128" t="s">
        <v>160</v>
      </c>
      <c r="K24" s="129" t="s">
        <v>160</v>
      </c>
      <c r="L24" s="137"/>
      <c r="M24" s="131" t="str">
        <f t="shared" si="6"/>
        <v>7</v>
      </c>
      <c r="N24" s="128" t="s">
        <v>166</v>
      </c>
      <c r="O24" s="129" t="s">
        <v>167</v>
      </c>
      <c r="P24" s="128" t="s">
        <v>168</v>
      </c>
      <c r="Q24" s="129" t="s">
        <v>188</v>
      </c>
      <c r="R24" s="129"/>
      <c r="S24" s="129" t="s">
        <v>164</v>
      </c>
    </row>
    <row r="25">
      <c r="A25" s="124">
        <v>6.0</v>
      </c>
      <c r="B25" s="125" t="s">
        <v>68</v>
      </c>
      <c r="C25" s="125">
        <v>428.0</v>
      </c>
      <c r="D25" s="136" t="str">
        <f t="shared" si="8"/>
        <v>20.0</v>
      </c>
      <c r="E25" s="133" t="str">
        <f t="shared" si="9"/>
        <v>37.0</v>
      </c>
      <c r="F25" s="128" t="s">
        <v>170</v>
      </c>
      <c r="G25" s="129" t="s">
        <v>170</v>
      </c>
      <c r="H25" s="128" t="s">
        <v>170</v>
      </c>
      <c r="I25" s="129" t="s">
        <v>170</v>
      </c>
      <c r="J25" s="128" t="s">
        <v>170</v>
      </c>
      <c r="K25" s="129" t="s">
        <v>170</v>
      </c>
      <c r="L25" s="130"/>
      <c r="M25" s="131" t="str">
        <f t="shared" si="6"/>
        <v>18</v>
      </c>
      <c r="N25" s="128" t="s">
        <v>200</v>
      </c>
      <c r="O25" s="129" t="s">
        <v>191</v>
      </c>
      <c r="P25" s="128" t="s">
        <v>198</v>
      </c>
      <c r="Q25" s="129" t="s">
        <v>188</v>
      </c>
      <c r="R25" s="129"/>
      <c r="S25" s="129" t="s">
        <v>164</v>
      </c>
    </row>
    <row r="26">
      <c r="A26" s="124">
        <v>7.0</v>
      </c>
      <c r="B26" s="125" t="s">
        <v>69</v>
      </c>
      <c r="C26" s="125">
        <v>428.0</v>
      </c>
      <c r="D26" s="136" t="str">
        <f>5*1/2+8/4+7/4</f>
        <v>6.3</v>
      </c>
      <c r="E26" s="133" t="str">
        <f>5*0+13*3/4+11/4+5</f>
        <v>17.5</v>
      </c>
      <c r="F26" s="134" t="s">
        <v>190</v>
      </c>
      <c r="G26" s="134" t="s">
        <v>190</v>
      </c>
      <c r="H26" s="134" t="s">
        <v>190</v>
      </c>
      <c r="I26" s="134" t="s">
        <v>190</v>
      </c>
      <c r="J26" s="143" t="s">
        <v>201</v>
      </c>
      <c r="K26" s="143" t="s">
        <v>201</v>
      </c>
      <c r="L26" s="130"/>
      <c r="M26" s="131" t="str">
        <f t="shared" si="6"/>
        <v>11</v>
      </c>
      <c r="N26" s="141" t="s">
        <v>176</v>
      </c>
      <c r="O26" s="145" t="s">
        <v>176</v>
      </c>
      <c r="P26" s="143" t="s">
        <v>184</v>
      </c>
      <c r="Q26" s="129" t="s">
        <v>202</v>
      </c>
      <c r="R26" s="129"/>
      <c r="S26" s="129" t="s">
        <v>164</v>
      </c>
    </row>
    <row r="27">
      <c r="A27" s="124">
        <v>8.0</v>
      </c>
      <c r="B27" s="125" t="s">
        <v>70</v>
      </c>
      <c r="C27" s="125">
        <v>428.0</v>
      </c>
      <c r="D27" s="136" t="str">
        <f>5+8+7-1</f>
        <v>19.0</v>
      </c>
      <c r="E27" s="164" t="str">
        <f>0</f>
        <v>0.0</v>
      </c>
      <c r="F27" s="128" t="s">
        <v>160</v>
      </c>
      <c r="G27" s="129" t="s">
        <v>160</v>
      </c>
      <c r="H27" s="128" t="s">
        <v>160</v>
      </c>
      <c r="I27" s="129" t="s">
        <v>160</v>
      </c>
      <c r="J27" s="128" t="s">
        <v>160</v>
      </c>
      <c r="K27" s="129" t="s">
        <v>160</v>
      </c>
      <c r="L27" s="137"/>
      <c r="M27" s="131" t="str">
        <f t="shared" si="6"/>
        <v>4</v>
      </c>
      <c r="N27" s="141" t="s">
        <v>203</v>
      </c>
      <c r="O27" s="141" t="s">
        <v>203</v>
      </c>
      <c r="P27" s="141"/>
      <c r="Q27" s="144"/>
      <c r="R27" s="129"/>
      <c r="S27" s="129"/>
    </row>
    <row r="28">
      <c r="A28" s="124">
        <v>9.0</v>
      </c>
      <c r="B28" s="125" t="s">
        <v>71</v>
      </c>
      <c r="C28" s="125">
        <v>428.0</v>
      </c>
      <c r="D28" s="136" t="str">
        <f>5+8+7+9</f>
        <v>29.0</v>
      </c>
      <c r="E28" s="133" t="str">
        <f>5+15+10+5+15</f>
        <v>50.0</v>
      </c>
      <c r="F28" s="128" t="s">
        <v>159</v>
      </c>
      <c r="G28" s="129" t="s">
        <v>159</v>
      </c>
      <c r="H28" s="128" t="s">
        <v>159</v>
      </c>
      <c r="I28" s="129" t="s">
        <v>159</v>
      </c>
      <c r="J28" s="128" t="s">
        <v>159</v>
      </c>
      <c r="K28" s="129" t="s">
        <v>159</v>
      </c>
      <c r="L28" s="128" t="s">
        <v>170</v>
      </c>
      <c r="M28" s="131" t="str">
        <f t="shared" si="6"/>
        <v>15</v>
      </c>
      <c r="N28" s="128" t="s">
        <v>170</v>
      </c>
      <c r="O28" s="129" t="s">
        <v>165</v>
      </c>
      <c r="P28" s="128" t="s">
        <v>160</v>
      </c>
      <c r="Q28" s="129" t="s">
        <v>204</v>
      </c>
      <c r="R28" s="140" t="s">
        <v>196</v>
      </c>
      <c r="S28" s="129" t="s">
        <v>164</v>
      </c>
    </row>
    <row r="29">
      <c r="A29" s="124">
        <v>10.0</v>
      </c>
      <c r="B29" s="125" t="s">
        <v>72</v>
      </c>
      <c r="C29" s="125">
        <v>428.0</v>
      </c>
      <c r="D29" s="136" t="str">
        <f>5+7+8+6</f>
        <v>26.0</v>
      </c>
      <c r="E29" s="133" t="str">
        <f>5+15+10+3+5</f>
        <v>38.0</v>
      </c>
      <c r="F29" s="128" t="s">
        <v>170</v>
      </c>
      <c r="G29" s="129" t="s">
        <v>170</v>
      </c>
      <c r="H29" s="128" t="s">
        <v>170</v>
      </c>
      <c r="I29" s="129" t="s">
        <v>165</v>
      </c>
      <c r="J29" s="128" t="s">
        <v>165</v>
      </c>
      <c r="K29" s="129" t="s">
        <v>165</v>
      </c>
      <c r="L29" s="128" t="s">
        <v>190</v>
      </c>
      <c r="M29" s="131" t="str">
        <f t="shared" si="6"/>
        <v>8</v>
      </c>
      <c r="N29" s="128" t="s">
        <v>200</v>
      </c>
      <c r="O29" s="129" t="s">
        <v>205</v>
      </c>
      <c r="P29" s="128" t="s">
        <v>206</v>
      </c>
      <c r="Q29" s="129" t="s">
        <v>192</v>
      </c>
      <c r="R29" s="129"/>
      <c r="S29" s="129" t="s">
        <v>164</v>
      </c>
    </row>
    <row r="30">
      <c r="A30" s="124">
        <v>11.0</v>
      </c>
      <c r="B30" s="125" t="s">
        <v>73</v>
      </c>
      <c r="C30" s="125">
        <v>428.0</v>
      </c>
      <c r="D30" s="126" t="str">
        <f>5+8+7+10</f>
        <v>30.0</v>
      </c>
      <c r="E30" s="127" t="str">
        <f>5+15+10+1+5+10</f>
        <v>46.0</v>
      </c>
      <c r="F30" s="128" t="s">
        <v>159</v>
      </c>
      <c r="G30" s="129" t="s">
        <v>159</v>
      </c>
      <c r="H30" s="128" t="s">
        <v>159</v>
      </c>
      <c r="I30" s="129" t="s">
        <v>170</v>
      </c>
      <c r="J30" s="128" t="s">
        <v>170</v>
      </c>
      <c r="K30" s="129" t="s">
        <v>165</v>
      </c>
      <c r="L30" s="128" t="s">
        <v>165</v>
      </c>
      <c r="M30" s="131" t="str">
        <f t="shared" si="6"/>
        <v>1</v>
      </c>
      <c r="N30" s="128" t="s">
        <v>160</v>
      </c>
      <c r="O30" s="129" t="s">
        <v>166</v>
      </c>
      <c r="P30" s="128" t="s">
        <v>167</v>
      </c>
      <c r="Q30" s="129" t="s">
        <v>192</v>
      </c>
      <c r="R30" s="140" t="s">
        <v>184</v>
      </c>
      <c r="S30" s="129" t="s">
        <v>164</v>
      </c>
    </row>
    <row r="31">
      <c r="A31" s="124">
        <v>12.0</v>
      </c>
      <c r="B31" s="125" t="s">
        <v>74</v>
      </c>
      <c r="C31" s="125">
        <v>428.0</v>
      </c>
      <c r="D31" s="126" t="str">
        <f>5+8+7</f>
        <v>20.0</v>
      </c>
      <c r="E31" s="133" t="str">
        <f>5+15+10+1+5</f>
        <v>36.0</v>
      </c>
      <c r="F31" s="128" t="s">
        <v>159</v>
      </c>
      <c r="G31" s="129" t="s">
        <v>159</v>
      </c>
      <c r="H31" s="128" t="s">
        <v>159</v>
      </c>
      <c r="I31" s="129" t="s">
        <v>159</v>
      </c>
      <c r="J31" s="128" t="s">
        <v>170</v>
      </c>
      <c r="K31" s="129" t="s">
        <v>165</v>
      </c>
      <c r="L31" s="130"/>
      <c r="M31" s="131" t="str">
        <f t="shared" si="6"/>
        <v>12</v>
      </c>
      <c r="N31" s="128" t="s">
        <v>166</v>
      </c>
      <c r="O31" s="129" t="s">
        <v>167</v>
      </c>
      <c r="P31" s="128" t="s">
        <v>168</v>
      </c>
      <c r="Q31" s="129" t="s">
        <v>207</v>
      </c>
      <c r="R31" s="129"/>
      <c r="S31" s="129" t="s">
        <v>164</v>
      </c>
    </row>
    <row r="32">
      <c r="A32" s="124">
        <v>13.0</v>
      </c>
      <c r="B32" s="125" t="s">
        <v>75</v>
      </c>
      <c r="C32" s="125">
        <v>428.0</v>
      </c>
      <c r="D32" s="126" t="str">
        <f>5+8+7+5</f>
        <v>25.0</v>
      </c>
      <c r="E32" s="132" t="str">
        <f>5+15+10+15+5</f>
        <v>50.0</v>
      </c>
      <c r="F32" s="128" t="s">
        <v>170</v>
      </c>
      <c r="G32" s="129" t="s">
        <v>170</v>
      </c>
      <c r="H32" s="128" t="s">
        <v>170</v>
      </c>
      <c r="I32" s="129" t="s">
        <v>170</v>
      </c>
      <c r="J32" s="128" t="s">
        <v>170</v>
      </c>
      <c r="K32" s="129" t="s">
        <v>165</v>
      </c>
      <c r="L32" s="128" t="s">
        <v>208</v>
      </c>
      <c r="M32" s="131" t="str">
        <f t="shared" si="6"/>
        <v>5</v>
      </c>
      <c r="N32" s="128" t="s">
        <v>160</v>
      </c>
      <c r="O32" s="129" t="s">
        <v>190</v>
      </c>
      <c r="P32" s="128" t="s">
        <v>168</v>
      </c>
      <c r="Q32" s="129" t="s">
        <v>209</v>
      </c>
      <c r="R32" s="140" t="s">
        <v>210</v>
      </c>
      <c r="S32" s="129" t="s">
        <v>164</v>
      </c>
    </row>
    <row r="33">
      <c r="A33" s="124">
        <v>14.0</v>
      </c>
      <c r="B33" s="125" t="s">
        <v>76</v>
      </c>
      <c r="C33" s="125">
        <v>428.0</v>
      </c>
      <c r="D33" s="126" t="str">
        <f>5+8+7</f>
        <v>20.0</v>
      </c>
      <c r="E33" s="133" t="str">
        <f>5+15+10*3/4+2+5</f>
        <v>34.5</v>
      </c>
      <c r="F33" s="128" t="s">
        <v>165</v>
      </c>
      <c r="G33" s="129" t="s">
        <v>160</v>
      </c>
      <c r="H33" s="128" t="s">
        <v>165</v>
      </c>
      <c r="I33" s="129" t="s">
        <v>160</v>
      </c>
      <c r="J33" s="128" t="s">
        <v>160</v>
      </c>
      <c r="K33" s="129" t="s">
        <v>160</v>
      </c>
      <c r="L33" s="130"/>
      <c r="M33" s="131" t="str">
        <f t="shared" si="6"/>
        <v>16</v>
      </c>
      <c r="N33" s="128" t="s">
        <v>166</v>
      </c>
      <c r="O33" s="129" t="s">
        <v>167</v>
      </c>
      <c r="P33" s="145" t="s">
        <v>196</v>
      </c>
      <c r="Q33" s="129" t="s">
        <v>192</v>
      </c>
      <c r="R33" s="129"/>
      <c r="S33" s="129" t="s">
        <v>164</v>
      </c>
    </row>
    <row r="34">
      <c r="A34" s="124">
        <v>15.0</v>
      </c>
      <c r="B34" s="125" t="s">
        <v>77</v>
      </c>
      <c r="C34" s="125">
        <v>428.0</v>
      </c>
      <c r="D34" s="126" t="str">
        <f t="shared" ref="D34:E34" si="10">0</f>
        <v>0.0</v>
      </c>
      <c r="E34" s="164" t="str">
        <f t="shared" si="10"/>
        <v>0.0</v>
      </c>
      <c r="F34" s="141" t="s">
        <v>198</v>
      </c>
      <c r="G34" s="141" t="s">
        <v>198</v>
      </c>
      <c r="H34" s="141" t="s">
        <v>198</v>
      </c>
      <c r="I34" s="141" t="s">
        <v>198</v>
      </c>
      <c r="J34" s="141" t="s">
        <v>198</v>
      </c>
      <c r="K34" s="141" t="s">
        <v>198</v>
      </c>
      <c r="L34" s="130"/>
      <c r="M34" s="131" t="str">
        <f t="shared" si="6"/>
        <v>9</v>
      </c>
      <c r="N34" s="141"/>
      <c r="O34" s="141"/>
      <c r="P34" s="141"/>
      <c r="Q34" s="144"/>
      <c r="R34" s="129"/>
      <c r="S34" s="129"/>
    </row>
    <row r="35">
      <c r="A35" s="124"/>
      <c r="B35" s="125"/>
      <c r="C35" s="165"/>
      <c r="D35" s="155"/>
      <c r="E35" s="166"/>
      <c r="F35" s="129"/>
      <c r="G35" s="129"/>
      <c r="H35" s="129"/>
      <c r="I35" s="129"/>
      <c r="J35" s="129"/>
      <c r="K35" s="129"/>
      <c r="L35" s="129"/>
      <c r="M35" s="156"/>
      <c r="N35" s="129"/>
      <c r="O35" s="129"/>
      <c r="P35" s="129"/>
      <c r="Q35" s="129"/>
      <c r="R35" s="129"/>
      <c r="S35" s="129"/>
    </row>
    <row r="36">
      <c r="A36" s="124">
        <v>17.0</v>
      </c>
      <c r="B36" s="129" t="s">
        <v>79</v>
      </c>
      <c r="C36" s="125" t="s">
        <v>80</v>
      </c>
      <c r="D36" s="126" t="str">
        <f>5+8+7</f>
        <v>20.0</v>
      </c>
      <c r="E36" s="133" t="str">
        <f>5+15+10+2+5</f>
        <v>37.0</v>
      </c>
      <c r="F36" s="128" t="s">
        <v>165</v>
      </c>
      <c r="G36" s="129" t="s">
        <v>165</v>
      </c>
      <c r="H36" s="128" t="s">
        <v>165</v>
      </c>
      <c r="I36" s="129" t="s">
        <v>165</v>
      </c>
      <c r="J36" s="128" t="s">
        <v>160</v>
      </c>
      <c r="K36" s="129" t="s">
        <v>160</v>
      </c>
      <c r="L36" s="130"/>
      <c r="M36" s="131" t="str">
        <f t="shared" ref="M36:M38" si="12">mod((A17*13+7), 18)+1</f>
        <v>10</v>
      </c>
      <c r="N36" s="128" t="s">
        <v>166</v>
      </c>
      <c r="O36" s="129" t="s">
        <v>191</v>
      </c>
      <c r="P36" s="128" t="s">
        <v>168</v>
      </c>
      <c r="Q36" s="129" t="s">
        <v>169</v>
      </c>
      <c r="R36" s="129"/>
      <c r="S36" s="129" t="s">
        <v>164</v>
      </c>
    </row>
    <row r="37">
      <c r="A37" s="152">
        <v>1.0</v>
      </c>
      <c r="B37" s="18" t="s">
        <v>81</v>
      </c>
      <c r="C37" s="125" t="s">
        <v>82</v>
      </c>
      <c r="D37" s="167" t="str">
        <f t="shared" ref="D37:E37" si="11">0</f>
        <v>0.0</v>
      </c>
      <c r="E37" s="168" t="str">
        <f t="shared" si="11"/>
        <v>0.0</v>
      </c>
      <c r="F37" s="141"/>
      <c r="G37" s="141"/>
      <c r="H37" s="141"/>
      <c r="I37" s="141"/>
      <c r="J37" s="141"/>
      <c r="K37" s="141"/>
      <c r="L37" s="130"/>
      <c r="M37" s="131" t="str">
        <f t="shared" si="12"/>
        <v>5</v>
      </c>
      <c r="N37" s="141"/>
      <c r="O37" s="141"/>
      <c r="P37" s="141"/>
      <c r="Q37" s="141"/>
      <c r="R37" s="129"/>
      <c r="S37" s="129"/>
    </row>
    <row r="38">
      <c r="A38" s="129">
        <v>2.0</v>
      </c>
      <c r="B38" s="18" t="s">
        <v>84</v>
      </c>
      <c r="C38" s="125" t="s">
        <v>82</v>
      </c>
      <c r="D38" s="167" t="str">
        <f t="shared" ref="D38:E38" si="13">0</f>
        <v>0.0</v>
      </c>
      <c r="E38" s="168" t="str">
        <f t="shared" si="13"/>
        <v>0.0</v>
      </c>
      <c r="F38" s="141"/>
      <c r="G38" s="141"/>
      <c r="H38" s="141"/>
      <c r="I38" s="141"/>
      <c r="J38" s="141"/>
      <c r="K38" s="141"/>
      <c r="L38" s="130"/>
      <c r="M38" s="131" t="str">
        <f t="shared" si="12"/>
        <v>8</v>
      </c>
      <c r="N38" s="141"/>
      <c r="O38" s="141"/>
      <c r="P38" s="141"/>
      <c r="Q38" s="141"/>
      <c r="R38" s="129"/>
      <c r="S38" s="129" t="s">
        <v>164</v>
      </c>
    </row>
    <row r="39">
      <c r="A39" s="129">
        <v>3.0</v>
      </c>
      <c r="B39" s="67" t="s">
        <v>85</v>
      </c>
      <c r="C39" s="125" t="s">
        <v>82</v>
      </c>
      <c r="D39" s="167" t="str">
        <f t="shared" ref="D39:E39" si="14">0</f>
        <v>0.0</v>
      </c>
      <c r="E39" s="168" t="str">
        <f t="shared" si="14"/>
        <v>0.0</v>
      </c>
      <c r="F39" s="141"/>
      <c r="G39" s="141"/>
      <c r="H39" s="141"/>
      <c r="I39" s="141"/>
      <c r="J39" s="141"/>
      <c r="K39" s="141"/>
      <c r="L39" s="130"/>
      <c r="M39" s="129" t="s">
        <v>211</v>
      </c>
      <c r="N39" s="141"/>
      <c r="O39" s="141"/>
      <c r="P39" s="141"/>
      <c r="Q39" s="141"/>
      <c r="R39" s="129"/>
      <c r="S39" s="129"/>
    </row>
    <row r="40">
      <c r="A40" s="129">
        <v>4.0</v>
      </c>
      <c r="B40" s="18" t="s">
        <v>86</v>
      </c>
      <c r="C40" s="125" t="s">
        <v>82</v>
      </c>
      <c r="D40" s="167" t="str">
        <f t="shared" ref="D40:E40" si="15">0</f>
        <v>0.0</v>
      </c>
      <c r="E40" s="168" t="str">
        <f t="shared" si="15"/>
        <v>0.0</v>
      </c>
      <c r="F40" s="141"/>
      <c r="G40" s="141"/>
      <c r="H40" s="141"/>
      <c r="I40" s="141"/>
      <c r="J40" s="141"/>
      <c r="K40" s="141"/>
      <c r="L40" s="130"/>
      <c r="M40" s="131" t="str">
        <f t="shared" ref="M40:M42" si="17">mod((A21*13+7), 18)+1</f>
        <v>16</v>
      </c>
      <c r="N40" s="141"/>
      <c r="O40" s="141"/>
      <c r="P40" s="141"/>
      <c r="Q40" s="141"/>
      <c r="R40" s="129"/>
      <c r="S40" s="129" t="s">
        <v>164</v>
      </c>
    </row>
    <row r="41">
      <c r="A41" s="129">
        <v>5.0</v>
      </c>
      <c r="B41" s="36" t="s">
        <v>87</v>
      </c>
      <c r="C41" s="125" t="s">
        <v>82</v>
      </c>
      <c r="D41" s="167" t="str">
        <f t="shared" ref="D41:E41" si="16">0</f>
        <v>0.0</v>
      </c>
      <c r="E41" s="168" t="str">
        <f t="shared" si="16"/>
        <v>0.0</v>
      </c>
      <c r="F41" s="141"/>
      <c r="G41" s="141"/>
      <c r="H41" s="141"/>
      <c r="I41" s="141"/>
      <c r="J41" s="141"/>
      <c r="K41" s="141"/>
      <c r="L41" s="130"/>
      <c r="M41" s="131" t="str">
        <f t="shared" si="17"/>
        <v>11</v>
      </c>
      <c r="N41" s="141"/>
      <c r="O41" s="141"/>
      <c r="P41" s="141"/>
      <c r="Q41" s="141"/>
      <c r="R41" s="129"/>
      <c r="S41" s="129" t="s">
        <v>164</v>
      </c>
    </row>
    <row r="42">
      <c r="A42" s="129">
        <v>6.0</v>
      </c>
      <c r="B42" s="18" t="s">
        <v>88</v>
      </c>
      <c r="C42" s="125" t="s">
        <v>82</v>
      </c>
      <c r="D42" s="167" t="str">
        <f t="shared" ref="D42:E42" si="18">0</f>
        <v>0.0</v>
      </c>
      <c r="E42" s="168" t="str">
        <f t="shared" si="18"/>
        <v>0.0</v>
      </c>
      <c r="F42" s="141"/>
      <c r="G42" s="141"/>
      <c r="H42" s="141"/>
      <c r="I42" s="141"/>
      <c r="J42" s="141"/>
      <c r="K42" s="141"/>
      <c r="L42" s="130"/>
      <c r="M42" s="131" t="str">
        <f t="shared" si="17"/>
        <v>6</v>
      </c>
      <c r="N42" s="141"/>
      <c r="O42" s="141"/>
      <c r="P42" s="141"/>
      <c r="Q42" s="141"/>
      <c r="R42" s="129"/>
      <c r="S42" s="129"/>
    </row>
    <row r="43">
      <c r="A43" s="129">
        <v>10.0</v>
      </c>
      <c r="B43" s="125"/>
      <c r="C43" s="165"/>
      <c r="D43" s="167"/>
      <c r="E43" s="168"/>
      <c r="F43" s="128"/>
      <c r="G43" s="129"/>
      <c r="H43" s="128"/>
      <c r="I43" s="129"/>
      <c r="J43" s="128"/>
      <c r="K43" s="129"/>
      <c r="L43" s="128"/>
      <c r="M43" s="129"/>
      <c r="N43" s="128"/>
      <c r="O43" s="129"/>
      <c r="P43" s="128"/>
      <c r="Q43" s="129"/>
      <c r="R43" s="129"/>
      <c r="S43" s="129"/>
    </row>
    <row r="44">
      <c r="A44" s="169" t="s">
        <v>212</v>
      </c>
      <c r="R44" s="169"/>
      <c r="S44" s="169"/>
    </row>
    <row r="45">
      <c r="A45" s="169" t="s">
        <v>213</v>
      </c>
      <c r="R45" s="169"/>
      <c r="S45" s="169"/>
    </row>
    <row r="46">
      <c r="A46" s="170"/>
      <c r="B46" s="170"/>
      <c r="C46" s="170"/>
      <c r="D46" s="170"/>
      <c r="E46" s="171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</row>
    <row r="47">
      <c r="A47" s="112"/>
      <c r="B47" s="113" t="s">
        <v>0</v>
      </c>
      <c r="C47" s="113" t="s">
        <v>1</v>
      </c>
      <c r="D47" s="114" t="s">
        <v>146</v>
      </c>
      <c r="E47" s="6"/>
      <c r="F47" s="114" t="s">
        <v>147</v>
      </c>
      <c r="G47" s="6"/>
      <c r="H47" s="6"/>
      <c r="I47" s="6"/>
      <c r="J47" s="6"/>
      <c r="K47" s="6"/>
      <c r="L47" s="7"/>
      <c r="M47" s="114" t="s">
        <v>214</v>
      </c>
      <c r="N47" s="6"/>
      <c r="O47" s="115" t="s">
        <v>152</v>
      </c>
      <c r="P47" s="115" t="s">
        <v>149</v>
      </c>
      <c r="Q47" s="115" t="s">
        <v>215</v>
      </c>
      <c r="R47" s="169"/>
      <c r="S47" s="169"/>
    </row>
    <row r="48">
      <c r="A48" s="11"/>
      <c r="B48" s="12"/>
      <c r="C48" s="12"/>
      <c r="D48" s="116" t="s">
        <v>147</v>
      </c>
      <c r="E48" s="117" t="s">
        <v>214</v>
      </c>
      <c r="F48" s="116">
        <v>1.0</v>
      </c>
      <c r="G48" s="116">
        <v>2.0</v>
      </c>
      <c r="H48" s="116">
        <v>3.0</v>
      </c>
      <c r="I48" s="116">
        <v>4.0</v>
      </c>
      <c r="J48" s="116">
        <v>5.0</v>
      </c>
      <c r="K48" s="116">
        <v>6.0</v>
      </c>
      <c r="L48" s="116">
        <v>7.0</v>
      </c>
      <c r="M48" s="116">
        <v>1.0</v>
      </c>
      <c r="N48" s="116">
        <v>2.0</v>
      </c>
      <c r="O48" s="11"/>
      <c r="P48" s="118"/>
      <c r="Q48" s="118"/>
    </row>
    <row r="49">
      <c r="A49" s="119"/>
      <c r="B49" s="120" t="s">
        <v>37</v>
      </c>
      <c r="C49" s="120" t="s">
        <v>38</v>
      </c>
      <c r="D49" s="121">
        <v>20.0</v>
      </c>
      <c r="E49" s="122">
        <v>30.0</v>
      </c>
      <c r="F49" s="121" t="s">
        <v>216</v>
      </c>
      <c r="G49" s="123" t="s">
        <v>216</v>
      </c>
      <c r="H49" s="121" t="s">
        <v>216</v>
      </c>
      <c r="I49" s="123" t="s">
        <v>216</v>
      </c>
      <c r="J49" s="121" t="s">
        <v>216</v>
      </c>
      <c r="K49" s="123" t="s">
        <v>216</v>
      </c>
      <c r="L49" s="121" t="s">
        <v>217</v>
      </c>
      <c r="M49" s="123" t="s">
        <v>218</v>
      </c>
      <c r="N49" s="121" t="s">
        <v>219</v>
      </c>
      <c r="O49" s="123" t="s">
        <v>158</v>
      </c>
      <c r="P49" s="11"/>
      <c r="Q49" s="11"/>
    </row>
    <row r="50">
      <c r="A50" s="81">
        <v>1.0</v>
      </c>
      <c r="B50" s="81" t="s">
        <v>103</v>
      </c>
      <c r="C50" s="82">
        <v>420.0</v>
      </c>
      <c r="D50" s="153" t="str">
        <f>5+8+7+3</f>
        <v>23.0</v>
      </c>
      <c r="E50" s="154" t="str">
        <f>10+15+5+3</f>
        <v>33.0</v>
      </c>
      <c r="F50" s="128" t="s">
        <v>220</v>
      </c>
      <c r="G50" s="129" t="s">
        <v>220</v>
      </c>
      <c r="H50" s="128" t="s">
        <v>220</v>
      </c>
      <c r="I50" s="129" t="s">
        <v>220</v>
      </c>
      <c r="J50" s="128" t="s">
        <v>220</v>
      </c>
      <c r="K50" s="129" t="s">
        <v>220</v>
      </c>
      <c r="L50" s="172" t="s">
        <v>185</v>
      </c>
      <c r="M50" s="129" t="s">
        <v>185</v>
      </c>
      <c r="N50" s="128" t="s">
        <v>192</v>
      </c>
      <c r="O50" s="129" t="s">
        <v>172</v>
      </c>
      <c r="P50" s="156"/>
      <c r="Q50" s="129" t="s">
        <v>164</v>
      </c>
      <c r="R50" s="170"/>
      <c r="S50" s="170"/>
    </row>
    <row r="51">
      <c r="A51" s="81">
        <v>2.0</v>
      </c>
      <c r="B51" s="173" t="s">
        <v>104</v>
      </c>
      <c r="C51" s="82">
        <v>420.0</v>
      </c>
      <c r="D51" s="153" t="str">
        <f t="shared" ref="D51:D52" si="19">5+8+7</f>
        <v>20.0</v>
      </c>
      <c r="E51" s="174" t="str">
        <f>5/4</f>
        <v>1.3</v>
      </c>
      <c r="F51" s="128" t="s">
        <v>171</v>
      </c>
      <c r="G51" s="129" t="s">
        <v>171</v>
      </c>
      <c r="H51" s="128" t="s">
        <v>171</v>
      </c>
      <c r="I51" s="129" t="s">
        <v>171</v>
      </c>
      <c r="J51" s="128" t="s">
        <v>171</v>
      </c>
      <c r="K51" s="129" t="s">
        <v>171</v>
      </c>
      <c r="L51" s="137"/>
      <c r="M51" s="141" t="s">
        <v>181</v>
      </c>
      <c r="N51" s="141" t="s">
        <v>181</v>
      </c>
      <c r="O51" s="143" t="s">
        <v>182</v>
      </c>
      <c r="P51" s="156"/>
      <c r="Q51" s="129" t="s">
        <v>164</v>
      </c>
      <c r="R51" s="170"/>
      <c r="S51" s="170"/>
    </row>
    <row r="52">
      <c r="A52" s="81">
        <v>3.0</v>
      </c>
      <c r="B52" s="173" t="s">
        <v>105</v>
      </c>
      <c r="C52" s="82">
        <v>420.0</v>
      </c>
      <c r="D52" s="153" t="str">
        <f t="shared" si="19"/>
        <v>20.0</v>
      </c>
      <c r="E52" s="154" t="str">
        <f>10+15+5</f>
        <v>30.0</v>
      </c>
      <c r="F52" s="128" t="s">
        <v>204</v>
      </c>
      <c r="G52" s="129" t="s">
        <v>204</v>
      </c>
      <c r="H52" s="128" t="s">
        <v>204</v>
      </c>
      <c r="I52" s="129" t="s">
        <v>204</v>
      </c>
      <c r="J52" s="128" t="s">
        <v>171</v>
      </c>
      <c r="K52" s="129" t="s">
        <v>171</v>
      </c>
      <c r="L52" s="137"/>
      <c r="M52" s="129" t="s">
        <v>185</v>
      </c>
      <c r="N52" s="128" t="s">
        <v>210</v>
      </c>
      <c r="O52" s="129" t="s">
        <v>188</v>
      </c>
      <c r="P52" s="156"/>
      <c r="Q52" s="129" t="s">
        <v>164</v>
      </c>
      <c r="R52" s="170"/>
      <c r="S52" s="170"/>
    </row>
    <row r="53">
      <c r="A53" s="81">
        <v>4.0</v>
      </c>
      <c r="B53" s="173" t="s">
        <v>106</v>
      </c>
      <c r="C53" s="82">
        <v>420.0</v>
      </c>
      <c r="D53" s="153" t="str">
        <f>5+8+7+8</f>
        <v>28.0</v>
      </c>
      <c r="E53" s="154" t="str">
        <f>10+15+3+5</f>
        <v>33.0</v>
      </c>
      <c r="F53" s="128" t="s">
        <v>221</v>
      </c>
      <c r="G53" s="129" t="s">
        <v>221</v>
      </c>
      <c r="H53" s="128" t="s">
        <v>221</v>
      </c>
      <c r="I53" s="129" t="s">
        <v>221</v>
      </c>
      <c r="J53" s="128" t="s">
        <v>221</v>
      </c>
      <c r="K53" s="129" t="s">
        <v>221</v>
      </c>
      <c r="L53" s="172" t="s">
        <v>204</v>
      </c>
      <c r="M53" s="129" t="s">
        <v>185</v>
      </c>
      <c r="N53" s="128" t="s">
        <v>210</v>
      </c>
      <c r="O53" s="129" t="s">
        <v>172</v>
      </c>
      <c r="P53" s="156"/>
      <c r="Q53" s="129" t="s">
        <v>164</v>
      </c>
      <c r="R53" s="170"/>
      <c r="S53" s="170"/>
    </row>
    <row r="54">
      <c r="A54" s="81">
        <v>5.0</v>
      </c>
      <c r="B54" s="173" t="s">
        <v>107</v>
      </c>
      <c r="C54" s="82">
        <v>420.0</v>
      </c>
      <c r="D54" s="153" t="str">
        <f>5+8+7+3</f>
        <v>23.0</v>
      </c>
      <c r="E54" s="154" t="str">
        <f>9+15+5</f>
        <v>29.0</v>
      </c>
      <c r="F54" s="128" t="s">
        <v>201</v>
      </c>
      <c r="G54" s="129" t="s">
        <v>204</v>
      </c>
      <c r="H54" s="128" t="s">
        <v>187</v>
      </c>
      <c r="I54" s="129" t="s">
        <v>201</v>
      </c>
      <c r="J54" s="128" t="s">
        <v>204</v>
      </c>
      <c r="K54" s="129" t="s">
        <v>187</v>
      </c>
      <c r="L54" s="172" t="s">
        <v>185</v>
      </c>
      <c r="M54" s="129" t="s">
        <v>185</v>
      </c>
      <c r="N54" s="128" t="s">
        <v>210</v>
      </c>
      <c r="O54" s="129" t="s">
        <v>188</v>
      </c>
      <c r="P54" s="156"/>
      <c r="Q54" s="129" t="s">
        <v>164</v>
      </c>
      <c r="R54" s="170"/>
      <c r="S54" s="170"/>
    </row>
    <row r="55">
      <c r="A55" s="81">
        <v>6.0</v>
      </c>
      <c r="B55" s="81" t="s">
        <v>108</v>
      </c>
      <c r="C55" s="82">
        <v>420.0</v>
      </c>
      <c r="D55" s="153" t="str">
        <f>5+8+7</f>
        <v>20.0</v>
      </c>
      <c r="E55" s="154" t="str">
        <f>10*3/4+15+5</f>
        <v>27.5</v>
      </c>
      <c r="F55" s="128" t="s">
        <v>204</v>
      </c>
      <c r="G55" s="129" t="s">
        <v>18</v>
      </c>
      <c r="H55" s="128" t="s">
        <v>204</v>
      </c>
      <c r="I55" s="129" t="s">
        <v>204</v>
      </c>
      <c r="J55" s="128" t="s">
        <v>222</v>
      </c>
      <c r="K55" s="129" t="s">
        <v>222</v>
      </c>
      <c r="L55" s="137"/>
      <c r="M55" s="145" t="s">
        <v>176</v>
      </c>
      <c r="N55" s="128" t="s">
        <v>210</v>
      </c>
      <c r="O55" s="129" t="s">
        <v>188</v>
      </c>
      <c r="P55" s="156"/>
      <c r="Q55" s="129" t="s">
        <v>164</v>
      </c>
      <c r="R55" s="170"/>
      <c r="S55" s="170"/>
    </row>
    <row r="56">
      <c r="A56" s="81">
        <v>7.0</v>
      </c>
      <c r="B56" s="81" t="s">
        <v>109</v>
      </c>
      <c r="C56" s="82">
        <v>420.0</v>
      </c>
      <c r="D56" s="153" t="str">
        <f>5+8+7+4</f>
        <v>24.0</v>
      </c>
      <c r="E56" s="175" t="str">
        <f>10+15+2+5</f>
        <v>32.0</v>
      </c>
      <c r="F56" s="128" t="s">
        <v>171</v>
      </c>
      <c r="G56" s="129" t="s">
        <v>171</v>
      </c>
      <c r="H56" s="128" t="s">
        <v>171</v>
      </c>
      <c r="I56" s="129" t="s">
        <v>171</v>
      </c>
      <c r="J56" s="128" t="s">
        <v>171</v>
      </c>
      <c r="K56" s="129" t="s">
        <v>171</v>
      </c>
      <c r="L56" s="172" t="s">
        <v>185</v>
      </c>
      <c r="M56" s="129" t="s">
        <v>185</v>
      </c>
      <c r="N56" s="128" t="s">
        <v>210</v>
      </c>
      <c r="O56" s="129" t="s">
        <v>188</v>
      </c>
      <c r="P56" s="156"/>
      <c r="Q56" s="129" t="s">
        <v>164</v>
      </c>
      <c r="R56" s="170"/>
      <c r="S56" s="170"/>
    </row>
    <row r="57">
      <c r="A57" s="81">
        <v>8.0</v>
      </c>
      <c r="B57" s="81" t="s">
        <v>111</v>
      </c>
      <c r="C57" s="82">
        <v>420.0</v>
      </c>
      <c r="D57" s="153" t="str">
        <f>5+8+7+3</f>
        <v>23.0</v>
      </c>
      <c r="E57" s="154" t="str">
        <f>10+15+5</f>
        <v>30.0</v>
      </c>
      <c r="F57" s="128" t="s">
        <v>220</v>
      </c>
      <c r="G57" s="129" t="s">
        <v>220</v>
      </c>
      <c r="H57" s="128" t="s">
        <v>220</v>
      </c>
      <c r="I57" s="129" t="s">
        <v>220</v>
      </c>
      <c r="J57" s="128" t="s">
        <v>220</v>
      </c>
      <c r="K57" s="129" t="s">
        <v>220</v>
      </c>
      <c r="L57" s="172" t="s">
        <v>185</v>
      </c>
      <c r="M57" s="129" t="s">
        <v>185</v>
      </c>
      <c r="N57" s="128" t="s">
        <v>180</v>
      </c>
      <c r="O57" s="129" t="s">
        <v>172</v>
      </c>
      <c r="P57" s="156"/>
      <c r="Q57" s="129" t="s">
        <v>164</v>
      </c>
      <c r="R57" s="170"/>
      <c r="S57" s="170"/>
    </row>
    <row r="58">
      <c r="A58" s="81">
        <v>9.0</v>
      </c>
      <c r="B58" s="81" t="s">
        <v>112</v>
      </c>
      <c r="C58" s="82">
        <v>420.0</v>
      </c>
      <c r="D58" s="153" t="str">
        <f>5+8+7*3/4</f>
        <v>18.3</v>
      </c>
      <c r="E58" s="175" t="str">
        <f>9+15*3/4+5/4</f>
        <v>21.5</v>
      </c>
      <c r="F58" s="128" t="s">
        <v>220</v>
      </c>
      <c r="G58" s="129" t="s">
        <v>220</v>
      </c>
      <c r="H58" s="128" t="s">
        <v>220</v>
      </c>
      <c r="I58" s="129" t="s">
        <v>220</v>
      </c>
      <c r="J58" s="128" t="s">
        <v>220</v>
      </c>
      <c r="K58" s="145" t="s">
        <v>223</v>
      </c>
      <c r="L58" s="137"/>
      <c r="M58" s="129" t="s">
        <v>185</v>
      </c>
      <c r="N58" s="145" t="s">
        <v>184</v>
      </c>
      <c r="O58" s="143" t="s">
        <v>224</v>
      </c>
      <c r="P58" s="156"/>
      <c r="Q58" s="129" t="s">
        <v>164</v>
      </c>
      <c r="R58" s="170"/>
      <c r="S58" s="170"/>
    </row>
    <row r="59">
      <c r="A59" s="81">
        <v>10.0</v>
      </c>
      <c r="B59" s="81" t="s">
        <v>113</v>
      </c>
      <c r="C59" s="82">
        <v>420.0</v>
      </c>
      <c r="D59" s="153" t="str">
        <f>5+8+7</f>
        <v>20.0</v>
      </c>
      <c r="E59" s="174" t="str">
        <f>10+15+5</f>
        <v>30.0</v>
      </c>
      <c r="F59" s="128" t="s">
        <v>220</v>
      </c>
      <c r="G59" s="129" t="s">
        <v>220</v>
      </c>
      <c r="H59" s="128" t="s">
        <v>220</v>
      </c>
      <c r="I59" s="129" t="s">
        <v>220</v>
      </c>
      <c r="J59" s="128" t="s">
        <v>225</v>
      </c>
      <c r="K59" s="129" t="s">
        <v>225</v>
      </c>
      <c r="L59" s="137"/>
      <c r="M59" s="129" t="s">
        <v>226</v>
      </c>
      <c r="N59" s="128" t="s">
        <v>210</v>
      </c>
      <c r="O59" s="129" t="s">
        <v>210</v>
      </c>
      <c r="P59" s="156"/>
      <c r="Q59" s="129" t="s">
        <v>164</v>
      </c>
      <c r="R59" s="170"/>
      <c r="S59" s="170"/>
    </row>
    <row r="60">
      <c r="A60" s="81">
        <v>11.0</v>
      </c>
      <c r="B60" s="81" t="s">
        <v>114</v>
      </c>
      <c r="C60" s="82">
        <v>420.0</v>
      </c>
      <c r="D60" s="153" t="str">
        <f>5+8+7*3/4+2</f>
        <v>20.3</v>
      </c>
      <c r="E60" s="154" t="str">
        <f>10*3/4+5/4</f>
        <v>8.8</v>
      </c>
      <c r="F60" s="128" t="s">
        <v>225</v>
      </c>
      <c r="G60" s="129" t="s">
        <v>225</v>
      </c>
      <c r="H60" s="128" t="s">
        <v>225</v>
      </c>
      <c r="I60" s="129" t="s">
        <v>225</v>
      </c>
      <c r="J60" s="128" t="s">
        <v>191</v>
      </c>
      <c r="K60" s="145" t="s">
        <v>227</v>
      </c>
      <c r="L60" s="172" t="s">
        <v>185</v>
      </c>
      <c r="M60" s="145" t="s">
        <v>168</v>
      </c>
      <c r="N60" s="141" t="s">
        <v>181</v>
      </c>
      <c r="O60" s="143" t="s">
        <v>194</v>
      </c>
      <c r="P60" s="156"/>
      <c r="Q60" s="129" t="s">
        <v>164</v>
      </c>
      <c r="R60" s="170"/>
      <c r="S60" s="170"/>
    </row>
    <row r="61">
      <c r="A61" s="81">
        <v>12.0</v>
      </c>
      <c r="B61" s="81" t="s">
        <v>115</v>
      </c>
      <c r="C61" s="82">
        <v>420.0</v>
      </c>
      <c r="D61" s="153" t="str">
        <f>5+8+7</f>
        <v>20.0</v>
      </c>
      <c r="E61" s="154" t="str">
        <f>10+15+2+1+5</f>
        <v>33.0</v>
      </c>
      <c r="F61" s="128" t="s">
        <v>171</v>
      </c>
      <c r="G61" s="129" t="s">
        <v>171</v>
      </c>
      <c r="H61" s="128" t="s">
        <v>171</v>
      </c>
      <c r="I61" s="129" t="s">
        <v>171</v>
      </c>
      <c r="J61" s="128" t="s">
        <v>191</v>
      </c>
      <c r="K61" s="129" t="s">
        <v>171</v>
      </c>
      <c r="L61" s="137"/>
      <c r="M61" s="129" t="s">
        <v>185</v>
      </c>
      <c r="N61" s="128" t="s">
        <v>210</v>
      </c>
      <c r="O61" s="129" t="s">
        <v>169</v>
      </c>
      <c r="P61" s="156"/>
      <c r="Q61" s="129" t="s">
        <v>164</v>
      </c>
      <c r="R61" s="170"/>
      <c r="S61" s="170"/>
    </row>
    <row r="62">
      <c r="A62" s="81">
        <v>13.0</v>
      </c>
      <c r="B62" s="81" t="s">
        <v>118</v>
      </c>
      <c r="C62" s="82">
        <v>420.0</v>
      </c>
      <c r="D62" s="153" t="str">
        <f>5+8+7+6</f>
        <v>26.0</v>
      </c>
      <c r="E62" s="154" t="str">
        <f>10+16+5</f>
        <v>31.0</v>
      </c>
      <c r="F62" s="128" t="s">
        <v>201</v>
      </c>
      <c r="G62" s="129" t="s">
        <v>201</v>
      </c>
      <c r="H62" s="128" t="s">
        <v>201</v>
      </c>
      <c r="I62" s="129" t="s">
        <v>201</v>
      </c>
      <c r="J62" s="128" t="s">
        <v>201</v>
      </c>
      <c r="K62" s="129" t="s">
        <v>204</v>
      </c>
      <c r="L62" s="172" t="s">
        <v>185</v>
      </c>
      <c r="M62" s="129" t="s">
        <v>185</v>
      </c>
      <c r="N62" s="172" t="s">
        <v>228</v>
      </c>
      <c r="O62" s="129" t="s">
        <v>209</v>
      </c>
      <c r="P62" s="156"/>
      <c r="Q62" s="129" t="s">
        <v>164</v>
      </c>
      <c r="R62" s="170"/>
      <c r="S62" s="170"/>
    </row>
    <row r="63">
      <c r="A63" s="81">
        <v>14.0</v>
      </c>
      <c r="B63" s="81" t="s">
        <v>120</v>
      </c>
      <c r="C63" s="82">
        <v>420.0</v>
      </c>
      <c r="D63" s="153" t="str">
        <f>5+7+7</f>
        <v>19.0</v>
      </c>
      <c r="E63" s="154" t="str">
        <f>0+15*3/4+5*3/4</f>
        <v>15.0</v>
      </c>
      <c r="F63" s="128" t="s">
        <v>171</v>
      </c>
      <c r="G63" s="129" t="s">
        <v>171</v>
      </c>
      <c r="H63" s="128" t="s">
        <v>171</v>
      </c>
      <c r="I63" s="129" t="s">
        <v>171</v>
      </c>
      <c r="J63" s="128" t="s">
        <v>229</v>
      </c>
      <c r="K63" s="129" t="s">
        <v>225</v>
      </c>
      <c r="L63" s="137"/>
      <c r="M63" s="141" t="s">
        <v>172</v>
      </c>
      <c r="N63" s="145" t="s">
        <v>172</v>
      </c>
      <c r="O63" s="145" t="s">
        <v>193</v>
      </c>
      <c r="P63" s="156"/>
      <c r="Q63" s="129" t="s">
        <v>164</v>
      </c>
      <c r="R63" s="170"/>
      <c r="S63" s="170"/>
    </row>
    <row r="64">
      <c r="A64" s="81">
        <v>15.0</v>
      </c>
      <c r="B64" s="81" t="s">
        <v>121</v>
      </c>
      <c r="C64" s="82">
        <v>420.0</v>
      </c>
      <c r="D64" s="153" t="str">
        <f>5+8+7</f>
        <v>20.0</v>
      </c>
      <c r="E64" s="154" t="str">
        <f>10+15+5</f>
        <v>30.0</v>
      </c>
      <c r="F64" s="128" t="s">
        <v>171</v>
      </c>
      <c r="G64" s="129" t="s">
        <v>171</v>
      </c>
      <c r="H64" s="128" t="s">
        <v>171</v>
      </c>
      <c r="I64" s="129" t="s">
        <v>171</v>
      </c>
      <c r="J64" s="128" t="s">
        <v>171</v>
      </c>
      <c r="K64" s="129" t="s">
        <v>171</v>
      </c>
      <c r="L64" s="137"/>
      <c r="M64" s="129" t="s">
        <v>185</v>
      </c>
      <c r="N64" s="128" t="s">
        <v>210</v>
      </c>
      <c r="O64" s="129" t="s">
        <v>188</v>
      </c>
      <c r="P64" s="156"/>
      <c r="Q64" s="129" t="s">
        <v>164</v>
      </c>
      <c r="R64" s="170"/>
      <c r="S64" s="170"/>
    </row>
    <row r="65">
      <c r="A65" s="81">
        <v>16.0</v>
      </c>
      <c r="B65" s="81" t="s">
        <v>124</v>
      </c>
      <c r="C65" s="82">
        <v>420.0</v>
      </c>
      <c r="D65" s="153" t="str">
        <f>5+8*3/4+7*3/4</f>
        <v>16.3</v>
      </c>
      <c r="E65" s="154" t="str">
        <f>10*3/4+16+5</f>
        <v>28.5</v>
      </c>
      <c r="F65" s="128" t="s">
        <v>220</v>
      </c>
      <c r="G65" s="129" t="s">
        <v>220</v>
      </c>
      <c r="H65" s="128" t="s">
        <v>220</v>
      </c>
      <c r="I65" s="129" t="s">
        <v>220</v>
      </c>
      <c r="J65" s="145" t="s">
        <v>227</v>
      </c>
      <c r="K65" s="145" t="s">
        <v>227</v>
      </c>
      <c r="L65" s="137"/>
      <c r="M65" s="145" t="s">
        <v>168</v>
      </c>
      <c r="N65" s="128" t="s">
        <v>180</v>
      </c>
      <c r="O65" s="129" t="s">
        <v>230</v>
      </c>
      <c r="P65" s="156"/>
      <c r="Q65" s="129" t="s">
        <v>164</v>
      </c>
      <c r="R65" s="170"/>
      <c r="S65" s="170"/>
    </row>
    <row r="66">
      <c r="A66" s="81">
        <v>17.0</v>
      </c>
      <c r="B66" s="173" t="s">
        <v>125</v>
      </c>
      <c r="C66" s="82">
        <v>420.0</v>
      </c>
      <c r="D66" s="153" t="str">
        <f>5+8+7</f>
        <v>20.0</v>
      </c>
      <c r="E66" s="175" t="str">
        <f>10+15+5</f>
        <v>30.0</v>
      </c>
      <c r="F66" s="128" t="s">
        <v>231</v>
      </c>
      <c r="G66" s="129" t="s">
        <v>231</v>
      </c>
      <c r="H66" s="128" t="s">
        <v>231</v>
      </c>
      <c r="I66" s="129" t="s">
        <v>231</v>
      </c>
      <c r="J66" s="128" t="s">
        <v>231</v>
      </c>
      <c r="K66" s="129" t="s">
        <v>231</v>
      </c>
      <c r="L66" s="137"/>
      <c r="M66" s="129" t="s">
        <v>185</v>
      </c>
      <c r="N66" s="128" t="s">
        <v>210</v>
      </c>
      <c r="O66" s="129" t="s">
        <v>172</v>
      </c>
      <c r="P66" s="156"/>
      <c r="Q66" s="129" t="s">
        <v>164</v>
      </c>
      <c r="R66" s="170"/>
      <c r="S66" s="170"/>
    </row>
    <row r="67">
      <c r="A67" s="81">
        <v>18.0</v>
      </c>
      <c r="B67" s="81" t="s">
        <v>126</v>
      </c>
      <c r="C67" s="82">
        <v>420.0</v>
      </c>
      <c r="D67" s="153" t="str">
        <f>5+8+7+4</f>
        <v>24.0</v>
      </c>
      <c r="E67" s="154" t="str">
        <f>10+15+3+5</f>
        <v>33.0</v>
      </c>
      <c r="F67" s="128" t="s">
        <v>201</v>
      </c>
      <c r="G67" s="129" t="s">
        <v>201</v>
      </c>
      <c r="H67" s="128" t="s">
        <v>201</v>
      </c>
      <c r="I67" s="129" t="s">
        <v>201</v>
      </c>
      <c r="J67" s="128" t="s">
        <v>171</v>
      </c>
      <c r="K67" s="129" t="s">
        <v>171</v>
      </c>
      <c r="L67" s="172" t="s">
        <v>171</v>
      </c>
      <c r="M67" s="129" t="s">
        <v>185</v>
      </c>
      <c r="N67" s="128" t="s">
        <v>210</v>
      </c>
      <c r="O67" s="129" t="s">
        <v>172</v>
      </c>
      <c r="P67" s="156"/>
      <c r="Q67" s="129" t="s">
        <v>164</v>
      </c>
      <c r="R67" s="170"/>
      <c r="S67" s="170"/>
    </row>
    <row r="68">
      <c r="A68" s="81">
        <v>19.0</v>
      </c>
      <c r="B68" s="173" t="s">
        <v>127</v>
      </c>
      <c r="C68" s="82">
        <v>420.0</v>
      </c>
      <c r="D68" s="153" t="str">
        <f>5+5+7</f>
        <v>17.0</v>
      </c>
      <c r="E68" s="174" t="str">
        <f>5/4</f>
        <v>1.3</v>
      </c>
      <c r="F68" s="128" t="s">
        <v>171</v>
      </c>
      <c r="G68" s="129" t="s">
        <v>171</v>
      </c>
      <c r="H68" s="128" t="s">
        <v>171</v>
      </c>
      <c r="I68" s="129" t="s">
        <v>171</v>
      </c>
      <c r="J68" s="128" t="s">
        <v>229</v>
      </c>
      <c r="K68" s="129" t="s">
        <v>225</v>
      </c>
      <c r="L68" s="137"/>
      <c r="M68" s="141" t="s">
        <v>181</v>
      </c>
      <c r="N68" s="141" t="s">
        <v>181</v>
      </c>
      <c r="O68" s="143" t="s">
        <v>182</v>
      </c>
      <c r="P68" s="156"/>
      <c r="Q68" s="129" t="s">
        <v>164</v>
      </c>
      <c r="R68" s="170"/>
      <c r="S68" s="170"/>
    </row>
    <row r="69">
      <c r="A69" s="81">
        <v>20.0</v>
      </c>
      <c r="B69" s="81" t="s">
        <v>128</v>
      </c>
      <c r="C69" s="82">
        <v>420.0</v>
      </c>
      <c r="D69" s="153" t="str">
        <f t="shared" ref="D69:D71" si="20">5+8+7</f>
        <v>20.0</v>
      </c>
      <c r="E69" s="154" t="str">
        <f>10/2+18+5/4</f>
        <v>24.3</v>
      </c>
      <c r="F69" s="128" t="s">
        <v>220</v>
      </c>
      <c r="G69" s="129" t="s">
        <v>220</v>
      </c>
      <c r="H69" s="128" t="s">
        <v>220</v>
      </c>
      <c r="I69" s="129" t="s">
        <v>220</v>
      </c>
      <c r="J69" s="128" t="s">
        <v>232</v>
      </c>
      <c r="K69" s="129" t="s">
        <v>220</v>
      </c>
      <c r="L69" s="137"/>
      <c r="M69" s="134" t="s">
        <v>228</v>
      </c>
      <c r="N69" s="128" t="s">
        <v>180</v>
      </c>
      <c r="O69" s="143" t="s">
        <v>181</v>
      </c>
      <c r="P69" s="156"/>
      <c r="Q69" s="129" t="s">
        <v>164</v>
      </c>
      <c r="R69" s="170"/>
      <c r="S69" s="170"/>
    </row>
    <row r="70">
      <c r="A70" s="81">
        <v>21.0</v>
      </c>
      <c r="B70" s="81" t="s">
        <v>129</v>
      </c>
      <c r="C70" s="82">
        <v>420.0</v>
      </c>
      <c r="D70" s="153" t="str">
        <f t="shared" si="20"/>
        <v>20.0</v>
      </c>
      <c r="E70" s="154" t="str">
        <f>10*3/4+15+1+5</f>
        <v>28.5</v>
      </c>
      <c r="F70" s="128" t="s">
        <v>220</v>
      </c>
      <c r="G70" s="129" t="s">
        <v>220</v>
      </c>
      <c r="H70" s="128" t="s">
        <v>220</v>
      </c>
      <c r="I70" s="129" t="s">
        <v>220</v>
      </c>
      <c r="J70" s="128" t="s">
        <v>225</v>
      </c>
      <c r="K70" s="129" t="s">
        <v>225</v>
      </c>
      <c r="L70" s="137"/>
      <c r="M70" s="145" t="s">
        <v>176</v>
      </c>
      <c r="N70" s="128" t="s">
        <v>192</v>
      </c>
      <c r="O70" s="129" t="s">
        <v>172</v>
      </c>
      <c r="P70" s="156"/>
      <c r="Q70" s="129" t="s">
        <v>164</v>
      </c>
      <c r="R70" s="170"/>
      <c r="S70" s="170"/>
    </row>
    <row r="71">
      <c r="A71" s="81">
        <v>22.0</v>
      </c>
      <c r="B71" s="173" t="s">
        <v>130</v>
      </c>
      <c r="C71" s="82">
        <v>420.0</v>
      </c>
      <c r="D71" s="153" t="str">
        <f t="shared" si="20"/>
        <v>20.0</v>
      </c>
      <c r="E71" s="154" t="str">
        <f>10+15+5</f>
        <v>30.0</v>
      </c>
      <c r="F71" s="128" t="s">
        <v>204</v>
      </c>
      <c r="G71" s="129" t="s">
        <v>231</v>
      </c>
      <c r="H71" s="128" t="s">
        <v>231</v>
      </c>
      <c r="I71" s="129" t="s">
        <v>231</v>
      </c>
      <c r="J71" s="128" t="s">
        <v>231</v>
      </c>
      <c r="K71" s="129" t="s">
        <v>231</v>
      </c>
      <c r="L71" s="137"/>
      <c r="M71" s="129" t="s">
        <v>185</v>
      </c>
      <c r="N71" s="128" t="s">
        <v>210</v>
      </c>
      <c r="O71" s="129" t="s">
        <v>172</v>
      </c>
      <c r="P71" s="156"/>
      <c r="Q71" s="129" t="s">
        <v>164</v>
      </c>
      <c r="R71" s="170"/>
      <c r="S71" s="170"/>
    </row>
    <row r="72">
      <c r="A72" s="81">
        <v>1.0</v>
      </c>
      <c r="B72" s="81" t="s">
        <v>131</v>
      </c>
      <c r="C72" s="82">
        <v>421.0</v>
      </c>
      <c r="D72" s="153" t="str">
        <f>5+8+7+3</f>
        <v>23.0</v>
      </c>
      <c r="E72" s="174" t="str">
        <f>0+15/2+5/4</f>
        <v>8.8</v>
      </c>
      <c r="F72" s="128" t="s">
        <v>220</v>
      </c>
      <c r="G72" s="129" t="s">
        <v>220</v>
      </c>
      <c r="H72" s="128" t="s">
        <v>220</v>
      </c>
      <c r="I72" s="129" t="s">
        <v>220</v>
      </c>
      <c r="J72" s="128" t="s">
        <v>162</v>
      </c>
      <c r="K72" s="129" t="s">
        <v>220</v>
      </c>
      <c r="L72" s="172" t="s">
        <v>162</v>
      </c>
      <c r="M72" s="141" t="s">
        <v>193</v>
      </c>
      <c r="N72" s="134" t="s">
        <v>193</v>
      </c>
      <c r="O72" s="143" t="s">
        <v>181</v>
      </c>
      <c r="P72" s="156"/>
      <c r="Q72" s="129" t="s">
        <v>164</v>
      </c>
      <c r="R72" s="170"/>
      <c r="S72" s="170"/>
    </row>
    <row r="73">
      <c r="A73" s="81">
        <v>2.0</v>
      </c>
      <c r="B73" s="81" t="s">
        <v>132</v>
      </c>
      <c r="C73" s="82">
        <v>421.0</v>
      </c>
      <c r="D73" s="153" t="str">
        <f>5+8+7</f>
        <v>20.0</v>
      </c>
      <c r="E73" s="154" t="str">
        <f>10*3/4+15+5+5+15</f>
        <v>47.5</v>
      </c>
      <c r="F73" s="128" t="s">
        <v>171</v>
      </c>
      <c r="G73" s="129" t="s">
        <v>171</v>
      </c>
      <c r="H73" s="128" t="s">
        <v>171</v>
      </c>
      <c r="I73" s="129" t="s">
        <v>171</v>
      </c>
      <c r="J73" s="128" t="s">
        <v>171</v>
      </c>
      <c r="K73" s="129" t="s">
        <v>171</v>
      </c>
      <c r="L73" s="137"/>
      <c r="M73" s="145" t="s">
        <v>168</v>
      </c>
      <c r="N73" s="128" t="s">
        <v>180</v>
      </c>
      <c r="O73" s="129" t="s">
        <v>169</v>
      </c>
      <c r="P73" s="140" t="s">
        <v>233</v>
      </c>
      <c r="Q73" s="129" t="s">
        <v>164</v>
      </c>
      <c r="R73" s="170"/>
      <c r="S73" s="170"/>
    </row>
    <row r="74">
      <c r="A74" s="81">
        <v>3.0</v>
      </c>
      <c r="B74" s="81" t="s">
        <v>133</v>
      </c>
      <c r="C74" s="82">
        <v>421.0</v>
      </c>
      <c r="D74" s="153" t="str">
        <f>5+8+7+4</f>
        <v>24.0</v>
      </c>
      <c r="E74" s="174" t="str">
        <f>10+15+5+1</f>
        <v>31.0</v>
      </c>
      <c r="F74" s="128" t="s">
        <v>234</v>
      </c>
      <c r="G74" s="129" t="s">
        <v>234</v>
      </c>
      <c r="H74" s="128" t="s">
        <v>234</v>
      </c>
      <c r="I74" s="129" t="s">
        <v>204</v>
      </c>
      <c r="J74" s="128" t="s">
        <v>204</v>
      </c>
      <c r="K74" s="129" t="s">
        <v>231</v>
      </c>
      <c r="L74" s="172" t="s">
        <v>232</v>
      </c>
      <c r="M74" s="129" t="s">
        <v>227</v>
      </c>
      <c r="N74" s="128" t="s">
        <v>235</v>
      </c>
      <c r="O74" s="129" t="s">
        <v>207</v>
      </c>
      <c r="P74" s="156"/>
      <c r="Q74" s="129" t="s">
        <v>164</v>
      </c>
      <c r="R74" s="170"/>
      <c r="S74" s="170"/>
    </row>
    <row r="75">
      <c r="A75" s="81">
        <v>4.0</v>
      </c>
      <c r="B75" s="81" t="s">
        <v>134</v>
      </c>
      <c r="C75" s="82">
        <v>421.0</v>
      </c>
      <c r="D75" s="153" t="str">
        <f>5+8+7</f>
        <v>20.0</v>
      </c>
      <c r="E75" s="154" t="str">
        <f>10/2+15*3/4+5/4</f>
        <v>17.5</v>
      </c>
      <c r="F75" s="128" t="s">
        <v>220</v>
      </c>
      <c r="G75" s="129" t="s">
        <v>220</v>
      </c>
      <c r="H75" s="128" t="s">
        <v>225</v>
      </c>
      <c r="I75" s="129" t="s">
        <v>225</v>
      </c>
      <c r="J75" s="128" t="s">
        <v>232</v>
      </c>
      <c r="K75" s="129" t="s">
        <v>232</v>
      </c>
      <c r="L75" s="137"/>
      <c r="M75" s="134" t="s">
        <v>210</v>
      </c>
      <c r="N75" s="145" t="s">
        <v>184</v>
      </c>
      <c r="O75" s="143" t="s">
        <v>117</v>
      </c>
      <c r="P75" s="156"/>
      <c r="Q75" s="129" t="s">
        <v>164</v>
      </c>
      <c r="R75" s="170"/>
      <c r="S75" s="170"/>
    </row>
    <row r="76">
      <c r="A76" s="81">
        <v>5.0</v>
      </c>
      <c r="B76" s="81" t="s">
        <v>135</v>
      </c>
      <c r="C76" s="82">
        <v>421.0</v>
      </c>
      <c r="D76" s="153" t="str">
        <f>5+8+7*3/4</f>
        <v>18.3</v>
      </c>
      <c r="E76" s="154" t="str">
        <f>10+15*3/4+5*3/4</f>
        <v>25.0</v>
      </c>
      <c r="F76" s="128" t="s">
        <v>220</v>
      </c>
      <c r="G76" s="129" t="s">
        <v>220</v>
      </c>
      <c r="H76" s="128" t="s">
        <v>220</v>
      </c>
      <c r="I76" s="129" t="s">
        <v>220</v>
      </c>
      <c r="J76" s="128" t="s">
        <v>225</v>
      </c>
      <c r="K76" s="145" t="s">
        <v>185</v>
      </c>
      <c r="L76" s="137"/>
      <c r="M76" s="129" t="s">
        <v>185</v>
      </c>
      <c r="N76" s="145" t="s">
        <v>184</v>
      </c>
      <c r="O76" s="145" t="s">
        <v>233</v>
      </c>
      <c r="P76" s="156"/>
      <c r="Q76" s="129" t="s">
        <v>164</v>
      </c>
      <c r="R76" s="170"/>
      <c r="S76" s="170"/>
    </row>
    <row r="77">
      <c r="A77" s="81">
        <v>6.0</v>
      </c>
      <c r="B77" s="81" t="s">
        <v>136</v>
      </c>
      <c r="C77" s="82">
        <v>421.0</v>
      </c>
      <c r="D77" s="153" t="str">
        <f>5+8*3/4+7*3/4</f>
        <v>16.3</v>
      </c>
      <c r="E77" s="154" t="str">
        <f>10+15+5</f>
        <v>30.0</v>
      </c>
      <c r="F77" s="128" t="s">
        <v>225</v>
      </c>
      <c r="G77" s="129" t="s">
        <v>225</v>
      </c>
      <c r="H77" s="128" t="s">
        <v>225</v>
      </c>
      <c r="I77" s="129" t="s">
        <v>225</v>
      </c>
      <c r="J77" s="145" t="s">
        <v>227</v>
      </c>
      <c r="K77" s="145" t="s">
        <v>227</v>
      </c>
      <c r="L77" s="137"/>
      <c r="M77" s="129" t="s">
        <v>185</v>
      </c>
      <c r="N77" s="145" t="s">
        <v>172</v>
      </c>
      <c r="O77" s="129" t="s">
        <v>188</v>
      </c>
      <c r="P77" s="156"/>
      <c r="Q77" s="129" t="s">
        <v>164</v>
      </c>
      <c r="R77" s="170"/>
      <c r="S77" s="170"/>
    </row>
    <row r="78">
      <c r="A78" s="81">
        <v>7.0</v>
      </c>
      <c r="B78" s="173" t="s">
        <v>137</v>
      </c>
      <c r="C78" s="82">
        <v>421.0</v>
      </c>
      <c r="D78" s="153" t="str">
        <f>5</f>
        <v>5.0</v>
      </c>
      <c r="E78" s="168">
        <v>0.0</v>
      </c>
      <c r="F78" s="128" t="s">
        <v>231</v>
      </c>
      <c r="G78" s="129" t="s">
        <v>220</v>
      </c>
      <c r="H78" s="128" t="s">
        <v>231</v>
      </c>
      <c r="I78" s="129" t="s">
        <v>220</v>
      </c>
      <c r="J78" s="141" t="s">
        <v>184</v>
      </c>
      <c r="K78" s="141" t="s">
        <v>193</v>
      </c>
      <c r="L78" s="137"/>
      <c r="M78" s="176"/>
      <c r="N78" s="176"/>
      <c r="O78" s="176"/>
      <c r="P78" s="156"/>
      <c r="Q78" s="156"/>
      <c r="R78" s="170"/>
      <c r="S78" s="170"/>
    </row>
    <row r="79">
      <c r="A79" s="81">
        <v>8.0</v>
      </c>
      <c r="B79" s="81" t="s">
        <v>138</v>
      </c>
      <c r="C79" s="82">
        <v>421.0</v>
      </c>
      <c r="D79" s="153" t="str">
        <f>5+8+7</f>
        <v>20.0</v>
      </c>
      <c r="E79" s="154" t="str">
        <f t="shared" ref="E79:E80" si="21">10+15+5</f>
        <v>30.0</v>
      </c>
      <c r="F79" s="128" t="s">
        <v>204</v>
      </c>
      <c r="G79" s="129" t="s">
        <v>204</v>
      </c>
      <c r="H79" s="128" t="s">
        <v>204</v>
      </c>
      <c r="I79" s="129" t="s">
        <v>204</v>
      </c>
      <c r="J79" s="128" t="s">
        <v>187</v>
      </c>
      <c r="K79" s="129" t="s">
        <v>187</v>
      </c>
      <c r="L79" s="137"/>
      <c r="M79" s="129" t="s">
        <v>185</v>
      </c>
      <c r="N79" s="128" t="s">
        <v>235</v>
      </c>
      <c r="O79" s="129" t="s">
        <v>192</v>
      </c>
      <c r="P79" s="156"/>
      <c r="Q79" s="129" t="s">
        <v>164</v>
      </c>
      <c r="R79" s="170"/>
      <c r="S79" s="170"/>
    </row>
    <row r="80">
      <c r="A80" s="81">
        <v>9.0</v>
      </c>
      <c r="B80" s="81" t="s">
        <v>139</v>
      </c>
      <c r="C80" s="82">
        <v>421.0</v>
      </c>
      <c r="D80" s="153" t="str">
        <f>5+8+7-1</f>
        <v>19.0</v>
      </c>
      <c r="E80" s="174" t="str">
        <f t="shared" si="21"/>
        <v>30.0</v>
      </c>
      <c r="F80" s="128" t="s">
        <v>187</v>
      </c>
      <c r="G80" s="129" t="s">
        <v>187</v>
      </c>
      <c r="H80" s="128" t="s">
        <v>187</v>
      </c>
      <c r="I80" s="129" t="s">
        <v>187</v>
      </c>
      <c r="J80" s="128" t="s">
        <v>171</v>
      </c>
      <c r="K80" s="129" t="s">
        <v>171</v>
      </c>
      <c r="L80" s="137"/>
      <c r="M80" s="129" t="s">
        <v>167</v>
      </c>
      <c r="N80" s="128" t="s">
        <v>235</v>
      </c>
      <c r="O80" s="129" t="s">
        <v>169</v>
      </c>
      <c r="P80" s="156"/>
      <c r="Q80" s="129" t="s">
        <v>164</v>
      </c>
      <c r="R80" s="170"/>
      <c r="S80" s="170"/>
    </row>
    <row r="81">
      <c r="A81" s="81">
        <v>10.0</v>
      </c>
      <c r="B81" s="81" t="s">
        <v>140</v>
      </c>
      <c r="C81" s="82">
        <v>421.0</v>
      </c>
      <c r="D81" s="153" t="str">
        <f>5+8+7</f>
        <v>20.0</v>
      </c>
      <c r="E81" s="154" t="str">
        <f>10+15+3+5</f>
        <v>33.0</v>
      </c>
      <c r="F81" s="128" t="s">
        <v>234</v>
      </c>
      <c r="G81" s="129" t="s">
        <v>234</v>
      </c>
      <c r="H81" s="128" t="s">
        <v>234</v>
      </c>
      <c r="I81" s="129" t="s">
        <v>234</v>
      </c>
      <c r="J81" s="128" t="s">
        <v>166</v>
      </c>
      <c r="K81" s="129" t="s">
        <v>204</v>
      </c>
      <c r="L81" s="137"/>
      <c r="M81" s="129" t="s">
        <v>227</v>
      </c>
      <c r="N81" s="128" t="s">
        <v>176</v>
      </c>
      <c r="O81" s="129" t="s">
        <v>209</v>
      </c>
      <c r="P81" s="156"/>
      <c r="Q81" s="129" t="s">
        <v>164</v>
      </c>
      <c r="R81" s="170"/>
      <c r="S81" s="170"/>
    </row>
    <row r="82">
      <c r="A82" s="98">
        <v>11.0</v>
      </c>
      <c r="B82" s="98" t="s">
        <v>141</v>
      </c>
      <c r="C82" s="99">
        <v>421.0</v>
      </c>
      <c r="D82" s="177"/>
      <c r="E82" s="178"/>
      <c r="F82" s="179"/>
      <c r="G82" s="161"/>
      <c r="H82" s="179"/>
      <c r="I82" s="161"/>
      <c r="J82" s="179"/>
      <c r="K82" s="161"/>
      <c r="L82" s="179"/>
      <c r="M82" s="161"/>
      <c r="N82" s="161"/>
      <c r="O82" s="161"/>
      <c r="P82" s="161"/>
      <c r="Q82" s="161"/>
      <c r="R82" s="180"/>
      <c r="S82" s="180"/>
    </row>
    <row r="83">
      <c r="A83" s="81">
        <v>12.0</v>
      </c>
      <c r="B83" s="81" t="s">
        <v>142</v>
      </c>
      <c r="C83" s="82">
        <v>421.0</v>
      </c>
      <c r="D83" s="153" t="str">
        <f>5+8+7+8</f>
        <v>28.0</v>
      </c>
      <c r="E83" s="154" t="str">
        <f>10+15*3/4+5</f>
        <v>26.3</v>
      </c>
      <c r="F83" s="128" t="s">
        <v>231</v>
      </c>
      <c r="G83" s="129" t="s">
        <v>231</v>
      </c>
      <c r="H83" s="128" t="s">
        <v>231</v>
      </c>
      <c r="I83" s="129" t="s">
        <v>231</v>
      </c>
      <c r="J83" s="128" t="s">
        <v>220</v>
      </c>
      <c r="K83" s="129" t="s">
        <v>220</v>
      </c>
      <c r="L83" s="172" t="s">
        <v>220</v>
      </c>
      <c r="M83" s="129" t="s">
        <v>167</v>
      </c>
      <c r="N83" s="145" t="s">
        <v>172</v>
      </c>
      <c r="O83" s="129" t="s">
        <v>169</v>
      </c>
      <c r="P83" s="156"/>
      <c r="Q83" s="129" t="s">
        <v>164</v>
      </c>
      <c r="R83" s="170"/>
      <c r="S83" s="170"/>
    </row>
    <row r="84">
      <c r="A84" s="81">
        <v>13.0</v>
      </c>
      <c r="B84" s="81" t="s">
        <v>143</v>
      </c>
      <c r="C84" s="82">
        <v>421.0</v>
      </c>
      <c r="D84" s="153" t="str">
        <f>5+8+7</f>
        <v>20.0</v>
      </c>
      <c r="E84" s="154" t="str">
        <f>10+15+5</f>
        <v>30.0</v>
      </c>
      <c r="F84" s="128" t="s">
        <v>204</v>
      </c>
      <c r="G84" s="129" t="s">
        <v>204</v>
      </c>
      <c r="H84" s="128" t="s">
        <v>204</v>
      </c>
      <c r="I84" s="129" t="s">
        <v>204</v>
      </c>
      <c r="J84" s="128" t="s">
        <v>187</v>
      </c>
      <c r="K84" s="129" t="s">
        <v>187</v>
      </c>
      <c r="L84" s="137"/>
      <c r="M84" s="129" t="s">
        <v>167</v>
      </c>
      <c r="N84" s="128" t="s">
        <v>228</v>
      </c>
      <c r="O84" s="129" t="s">
        <v>192</v>
      </c>
      <c r="P84" s="156"/>
      <c r="Q84" s="129" t="s">
        <v>164</v>
      </c>
      <c r="R84" s="170"/>
      <c r="S84" s="170"/>
    </row>
    <row r="85">
      <c r="A85" s="81">
        <v>14.0</v>
      </c>
      <c r="B85" s="81" t="s">
        <v>144</v>
      </c>
      <c r="C85" s="82">
        <v>421.0</v>
      </c>
      <c r="D85" s="153" t="str">
        <f>5*3/4+6*3/4+5*3/4</f>
        <v>12.0</v>
      </c>
      <c r="E85" s="175" t="str">
        <f>10*3/4+15+5</f>
        <v>27.5</v>
      </c>
      <c r="F85" s="145" t="s">
        <v>227</v>
      </c>
      <c r="G85" s="145" t="s">
        <v>227</v>
      </c>
      <c r="H85" s="145" t="s">
        <v>227</v>
      </c>
      <c r="I85" s="145" t="s">
        <v>227</v>
      </c>
      <c r="J85" s="145" t="s">
        <v>236</v>
      </c>
      <c r="K85" s="145" t="s">
        <v>236</v>
      </c>
      <c r="L85" s="137"/>
      <c r="M85" s="145" t="s">
        <v>168</v>
      </c>
      <c r="N85" s="128" t="s">
        <v>180</v>
      </c>
      <c r="O85" s="129" t="s">
        <v>188</v>
      </c>
      <c r="P85" s="156"/>
      <c r="Q85" s="129" t="s">
        <v>164</v>
      </c>
      <c r="R85" s="170"/>
      <c r="S85" s="170"/>
    </row>
    <row r="86">
      <c r="A86" s="81">
        <v>15.0</v>
      </c>
      <c r="B86" s="81" t="s">
        <v>145</v>
      </c>
      <c r="C86" s="82">
        <v>421.0</v>
      </c>
      <c r="D86" s="153" t="str">
        <f>5+8+7+4</f>
        <v>24.0</v>
      </c>
      <c r="E86" s="154" t="str">
        <f>10+15+5</f>
        <v>30.0</v>
      </c>
      <c r="F86" s="128" t="s">
        <v>204</v>
      </c>
      <c r="G86" s="129" t="s">
        <v>204</v>
      </c>
      <c r="H86" s="128" t="s">
        <v>204</v>
      </c>
      <c r="I86" s="129" t="s">
        <v>204</v>
      </c>
      <c r="J86" s="128" t="s">
        <v>231</v>
      </c>
      <c r="K86" s="129" t="s">
        <v>231</v>
      </c>
      <c r="L86" s="172" t="s">
        <v>222</v>
      </c>
      <c r="M86" s="129" t="s">
        <v>167</v>
      </c>
      <c r="N86" s="128" t="s">
        <v>235</v>
      </c>
      <c r="O86" s="129" t="s">
        <v>180</v>
      </c>
      <c r="P86" s="156"/>
      <c r="Q86" s="129" t="s">
        <v>164</v>
      </c>
      <c r="R86" s="170"/>
      <c r="S86" s="170"/>
    </row>
    <row r="87">
      <c r="A87" s="169" t="s">
        <v>212</v>
      </c>
      <c r="R87" s="169"/>
      <c r="S87" s="169"/>
    </row>
    <row r="88">
      <c r="A88" s="169" t="s">
        <v>213</v>
      </c>
      <c r="R88" s="169"/>
      <c r="S88" s="169"/>
    </row>
    <row r="89">
      <c r="A89" s="170"/>
      <c r="B89" s="170"/>
      <c r="C89" s="170"/>
      <c r="D89" s="170"/>
      <c r="E89" s="171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</row>
    <row r="90">
      <c r="A90" s="170"/>
      <c r="B90" s="170"/>
      <c r="C90" s="170"/>
      <c r="D90" s="170"/>
      <c r="E90" s="171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</row>
    <row r="91">
      <c r="A91" s="170"/>
      <c r="B91" s="170"/>
      <c r="C91" s="170"/>
      <c r="D91" s="170"/>
      <c r="E91" s="171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</row>
    <row r="92">
      <c r="A92" s="170"/>
      <c r="B92" s="170"/>
      <c r="C92" s="170"/>
      <c r="D92" s="170"/>
      <c r="E92" s="171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</row>
    <row r="93">
      <c r="A93" s="170"/>
      <c r="B93" s="170"/>
      <c r="C93" s="170"/>
      <c r="D93" s="170"/>
      <c r="E93" s="171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</row>
    <row r="94">
      <c r="A94" s="170"/>
      <c r="B94" s="170"/>
      <c r="C94" s="170"/>
      <c r="D94" s="170"/>
      <c r="E94" s="171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</row>
    <row r="95">
      <c r="A95" s="170"/>
      <c r="B95" s="170"/>
      <c r="C95" s="170"/>
      <c r="D95" s="170"/>
      <c r="E95" s="171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</row>
    <row r="96">
      <c r="A96" s="170"/>
      <c r="B96" s="170"/>
      <c r="C96" s="170"/>
      <c r="D96" s="170"/>
      <c r="E96" s="171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</row>
    <row r="97">
      <c r="A97" s="170"/>
      <c r="B97" s="170"/>
      <c r="C97" s="170"/>
      <c r="D97" s="170"/>
      <c r="E97" s="171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</row>
    <row r="98">
      <c r="A98" s="170"/>
      <c r="B98" s="170"/>
      <c r="C98" s="170"/>
      <c r="D98" s="170"/>
      <c r="E98" s="171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</row>
    <row r="99">
      <c r="A99" s="170"/>
      <c r="B99" s="170"/>
      <c r="C99" s="170"/>
      <c r="D99" s="170"/>
      <c r="E99" s="171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</row>
    <row r="100">
      <c r="A100" s="170"/>
      <c r="B100" s="170"/>
      <c r="C100" s="170"/>
      <c r="D100" s="170"/>
      <c r="E100" s="171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</row>
    <row r="101">
      <c r="A101" s="170"/>
      <c r="B101" s="170"/>
      <c r="C101" s="170"/>
      <c r="D101" s="170"/>
      <c r="E101" s="171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</row>
    <row r="102">
      <c r="A102" s="170"/>
      <c r="B102" s="170"/>
      <c r="C102" s="170"/>
      <c r="D102" s="170"/>
      <c r="E102" s="171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</row>
    <row r="103">
      <c r="A103" s="170"/>
      <c r="B103" s="170"/>
      <c r="C103" s="170"/>
      <c r="D103" s="170"/>
      <c r="E103" s="171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</row>
    <row r="104">
      <c r="A104" s="170"/>
      <c r="B104" s="170"/>
      <c r="C104" s="170"/>
      <c r="D104" s="170"/>
      <c r="E104" s="171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</row>
    <row r="105">
      <c r="A105" s="170"/>
      <c r="B105" s="170"/>
      <c r="C105" s="170"/>
      <c r="D105" s="170"/>
      <c r="E105" s="171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</row>
    <row r="106">
      <c r="A106" s="170"/>
      <c r="B106" s="170"/>
      <c r="C106" s="170"/>
      <c r="D106" s="170"/>
      <c r="E106" s="171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</row>
    <row r="107">
      <c r="A107" s="170"/>
      <c r="B107" s="170"/>
      <c r="C107" s="170"/>
      <c r="D107" s="170"/>
      <c r="E107" s="171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</row>
    <row r="108">
      <c r="A108" s="170"/>
      <c r="B108" s="170"/>
      <c r="C108" s="170"/>
      <c r="D108" s="170"/>
      <c r="E108" s="171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</row>
    <row r="109">
      <c r="A109" s="170"/>
      <c r="B109" s="170"/>
      <c r="C109" s="170"/>
      <c r="D109" s="170"/>
      <c r="E109" s="171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</row>
    <row r="110">
      <c r="A110" s="170"/>
      <c r="B110" s="170"/>
      <c r="C110" s="170"/>
      <c r="D110" s="170"/>
      <c r="E110" s="171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</row>
    <row r="111">
      <c r="A111" s="170"/>
      <c r="B111" s="170"/>
      <c r="C111" s="170"/>
      <c r="D111" s="170"/>
      <c r="E111" s="171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</row>
    <row r="112">
      <c r="A112" s="170"/>
      <c r="B112" s="170"/>
      <c r="C112" s="170"/>
      <c r="D112" s="170"/>
      <c r="E112" s="171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</row>
    <row r="113">
      <c r="A113" s="170"/>
      <c r="B113" s="170"/>
      <c r="C113" s="170"/>
      <c r="D113" s="170"/>
      <c r="E113" s="171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</row>
    <row r="114">
      <c r="A114" s="170"/>
      <c r="B114" s="170"/>
      <c r="C114" s="170"/>
      <c r="D114" s="170"/>
      <c r="E114" s="171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</row>
    <row r="115">
      <c r="A115" s="170"/>
      <c r="B115" s="170"/>
      <c r="C115" s="170"/>
      <c r="D115" s="170"/>
      <c r="E115" s="171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</row>
    <row r="116">
      <c r="A116" s="170"/>
      <c r="B116" s="170"/>
      <c r="C116" s="170"/>
      <c r="D116" s="170"/>
      <c r="E116" s="171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</row>
    <row r="117">
      <c r="A117" s="170"/>
      <c r="B117" s="170"/>
      <c r="C117" s="170"/>
      <c r="D117" s="170"/>
      <c r="E117" s="171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</row>
    <row r="118">
      <c r="A118" s="170"/>
      <c r="B118" s="170"/>
      <c r="C118" s="170"/>
      <c r="D118" s="170"/>
      <c r="E118" s="171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</row>
    <row r="119">
      <c r="A119" s="170"/>
      <c r="B119" s="170"/>
      <c r="C119" s="170"/>
      <c r="D119" s="170"/>
      <c r="E119" s="171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</row>
    <row r="120">
      <c r="A120" s="170"/>
      <c r="B120" s="170"/>
      <c r="C120" s="170"/>
      <c r="D120" s="170"/>
      <c r="E120" s="171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</row>
    <row r="121">
      <c r="A121" s="170"/>
      <c r="B121" s="170"/>
      <c r="C121" s="170"/>
      <c r="D121" s="170"/>
      <c r="E121" s="171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</row>
    <row r="122">
      <c r="A122" s="170"/>
      <c r="B122" s="170"/>
      <c r="C122" s="170"/>
      <c r="D122" s="170"/>
      <c r="E122" s="171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</row>
    <row r="123">
      <c r="A123" s="170"/>
      <c r="B123" s="170"/>
      <c r="C123" s="170"/>
      <c r="D123" s="170"/>
      <c r="E123" s="171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</row>
    <row r="124">
      <c r="A124" s="170"/>
      <c r="B124" s="170"/>
      <c r="C124" s="170"/>
      <c r="D124" s="170"/>
      <c r="E124" s="171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</row>
    <row r="125">
      <c r="A125" s="170"/>
      <c r="B125" s="170"/>
      <c r="C125" s="170"/>
      <c r="D125" s="170"/>
      <c r="E125" s="171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</row>
    <row r="126">
      <c r="A126" s="170"/>
      <c r="B126" s="170"/>
      <c r="C126" s="170"/>
      <c r="D126" s="170"/>
      <c r="E126" s="171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</row>
    <row r="127">
      <c r="A127" s="170"/>
      <c r="B127" s="170"/>
      <c r="C127" s="170"/>
      <c r="D127" s="170"/>
      <c r="E127" s="171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</row>
    <row r="128">
      <c r="A128" s="170"/>
      <c r="B128" s="170"/>
      <c r="C128" s="170"/>
      <c r="D128" s="170"/>
      <c r="E128" s="171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</row>
    <row r="129">
      <c r="A129" s="170"/>
      <c r="B129" s="170"/>
      <c r="C129" s="170"/>
      <c r="D129" s="170"/>
      <c r="E129" s="171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</row>
    <row r="130">
      <c r="A130" s="170"/>
      <c r="B130" s="170"/>
      <c r="C130" s="170"/>
      <c r="D130" s="170"/>
      <c r="E130" s="171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</row>
    <row r="131">
      <c r="A131" s="170"/>
      <c r="B131" s="170"/>
      <c r="C131" s="170"/>
      <c r="D131" s="170"/>
      <c r="E131" s="171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</row>
    <row r="132">
      <c r="A132" s="170"/>
      <c r="B132" s="170"/>
      <c r="C132" s="170"/>
      <c r="D132" s="170"/>
      <c r="E132" s="171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</row>
    <row r="133">
      <c r="A133" s="170"/>
      <c r="B133" s="170"/>
      <c r="C133" s="170"/>
      <c r="D133" s="170"/>
      <c r="E133" s="171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</row>
    <row r="134">
      <c r="A134" s="170"/>
      <c r="B134" s="170"/>
      <c r="C134" s="170"/>
      <c r="D134" s="170"/>
      <c r="E134" s="171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</row>
    <row r="135">
      <c r="A135" s="170"/>
      <c r="B135" s="170"/>
      <c r="C135" s="170"/>
      <c r="D135" s="170"/>
      <c r="E135" s="171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</row>
    <row r="136">
      <c r="A136" s="170"/>
      <c r="B136" s="170"/>
      <c r="C136" s="170"/>
      <c r="D136" s="170"/>
      <c r="E136" s="171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</row>
    <row r="137">
      <c r="A137" s="170"/>
      <c r="B137" s="170"/>
      <c r="C137" s="170"/>
      <c r="D137" s="170"/>
      <c r="E137" s="171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</row>
    <row r="138">
      <c r="A138" s="170"/>
      <c r="B138" s="170"/>
      <c r="C138" s="170"/>
      <c r="D138" s="170"/>
      <c r="E138" s="171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</row>
    <row r="139">
      <c r="A139" s="170"/>
      <c r="B139" s="170"/>
      <c r="C139" s="170"/>
      <c r="D139" s="170"/>
      <c r="E139" s="171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</row>
    <row r="140">
      <c r="A140" s="170"/>
      <c r="B140" s="170"/>
      <c r="C140" s="170"/>
      <c r="D140" s="170"/>
      <c r="E140" s="171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</row>
    <row r="141">
      <c r="A141" s="170"/>
      <c r="B141" s="170"/>
      <c r="C141" s="170"/>
      <c r="D141" s="170"/>
      <c r="E141" s="171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</row>
    <row r="142">
      <c r="A142" s="170"/>
      <c r="B142" s="170"/>
      <c r="C142" s="170"/>
      <c r="D142" s="170"/>
      <c r="E142" s="171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</row>
    <row r="143">
      <c r="A143" s="170"/>
      <c r="B143" s="170"/>
      <c r="C143" s="170"/>
      <c r="D143" s="170"/>
      <c r="E143" s="171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</row>
    <row r="144">
      <c r="A144" s="170"/>
      <c r="B144" s="170"/>
      <c r="C144" s="170"/>
      <c r="D144" s="170"/>
      <c r="E144" s="171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</row>
    <row r="145">
      <c r="A145" s="170"/>
      <c r="B145" s="170"/>
      <c r="C145" s="170"/>
      <c r="D145" s="170"/>
      <c r="E145" s="171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</row>
    <row r="146">
      <c r="A146" s="170"/>
      <c r="B146" s="170"/>
      <c r="C146" s="170"/>
      <c r="D146" s="170"/>
      <c r="E146" s="171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</row>
    <row r="147">
      <c r="A147" s="170"/>
      <c r="B147" s="170"/>
      <c r="C147" s="170"/>
      <c r="D147" s="170"/>
      <c r="E147" s="171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</row>
    <row r="148">
      <c r="A148" s="170"/>
      <c r="B148" s="170"/>
      <c r="C148" s="170"/>
      <c r="D148" s="170"/>
      <c r="E148" s="171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</row>
    <row r="149">
      <c r="A149" s="170"/>
      <c r="B149" s="170"/>
      <c r="C149" s="170"/>
      <c r="D149" s="170"/>
      <c r="E149" s="171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</row>
    <row r="150">
      <c r="A150" s="170"/>
      <c r="B150" s="170"/>
      <c r="C150" s="170"/>
      <c r="D150" s="170"/>
      <c r="E150" s="171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</row>
    <row r="151">
      <c r="A151" s="170"/>
      <c r="B151" s="170"/>
      <c r="C151" s="170"/>
      <c r="D151" s="170"/>
      <c r="E151" s="171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</row>
    <row r="152">
      <c r="A152" s="170"/>
      <c r="B152" s="170"/>
      <c r="C152" s="170"/>
      <c r="D152" s="170"/>
      <c r="E152" s="171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</row>
    <row r="153">
      <c r="A153" s="170"/>
      <c r="B153" s="170"/>
      <c r="C153" s="170"/>
      <c r="D153" s="170"/>
      <c r="E153" s="171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</row>
    <row r="154">
      <c r="A154" s="170"/>
      <c r="B154" s="170"/>
      <c r="C154" s="170"/>
      <c r="D154" s="170"/>
      <c r="E154" s="171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</row>
    <row r="155">
      <c r="A155" s="170"/>
      <c r="B155" s="170"/>
      <c r="C155" s="170"/>
      <c r="D155" s="170"/>
      <c r="E155" s="171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</row>
    <row r="156">
      <c r="A156" s="170"/>
      <c r="B156" s="170"/>
      <c r="C156" s="170"/>
      <c r="D156" s="170"/>
      <c r="E156" s="171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</row>
    <row r="157">
      <c r="A157" s="170"/>
      <c r="B157" s="170"/>
      <c r="C157" s="170"/>
      <c r="D157" s="170"/>
      <c r="E157" s="171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</row>
    <row r="158">
      <c r="A158" s="170"/>
      <c r="B158" s="170"/>
      <c r="C158" s="170"/>
      <c r="D158" s="170"/>
      <c r="E158" s="171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</row>
    <row r="159">
      <c r="A159" s="170"/>
      <c r="B159" s="170"/>
      <c r="C159" s="170"/>
      <c r="D159" s="170"/>
      <c r="E159" s="171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</row>
    <row r="160">
      <c r="A160" s="170"/>
      <c r="B160" s="170"/>
      <c r="C160" s="170"/>
      <c r="D160" s="170"/>
      <c r="E160" s="171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</row>
    <row r="161">
      <c r="A161" s="170"/>
      <c r="B161" s="170"/>
      <c r="C161" s="170"/>
      <c r="D161" s="170"/>
      <c r="E161" s="171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</row>
    <row r="162">
      <c r="A162" s="170"/>
      <c r="B162" s="170"/>
      <c r="C162" s="170"/>
      <c r="D162" s="170"/>
      <c r="E162" s="171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</row>
    <row r="163">
      <c r="A163" s="170"/>
      <c r="B163" s="170"/>
      <c r="C163" s="170"/>
      <c r="D163" s="170"/>
      <c r="E163" s="171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</row>
    <row r="164">
      <c r="A164" s="170"/>
      <c r="B164" s="170"/>
      <c r="C164" s="170"/>
      <c r="D164" s="170"/>
      <c r="E164" s="171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</row>
    <row r="165">
      <c r="A165" s="170"/>
      <c r="B165" s="170"/>
      <c r="C165" s="170"/>
      <c r="D165" s="170"/>
      <c r="E165" s="171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</row>
    <row r="166">
      <c r="A166" s="170"/>
      <c r="B166" s="170"/>
      <c r="C166" s="170"/>
      <c r="D166" s="170"/>
      <c r="E166" s="171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</row>
    <row r="167">
      <c r="A167" s="170"/>
      <c r="B167" s="170"/>
      <c r="C167" s="170"/>
      <c r="D167" s="170"/>
      <c r="E167" s="171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</row>
    <row r="168">
      <c r="A168" s="170"/>
      <c r="B168" s="170"/>
      <c r="C168" s="170"/>
      <c r="D168" s="170"/>
      <c r="E168" s="171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</row>
    <row r="169">
      <c r="A169" s="170"/>
      <c r="B169" s="170"/>
      <c r="C169" s="170"/>
      <c r="D169" s="170"/>
      <c r="E169" s="171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</row>
    <row r="170">
      <c r="A170" s="170"/>
      <c r="B170" s="170"/>
      <c r="C170" s="170"/>
      <c r="D170" s="170"/>
      <c r="E170" s="171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</row>
    <row r="171">
      <c r="A171" s="170"/>
      <c r="B171" s="170"/>
      <c r="C171" s="170"/>
      <c r="D171" s="170"/>
      <c r="E171" s="171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</row>
    <row r="172">
      <c r="A172" s="170"/>
      <c r="B172" s="170"/>
      <c r="C172" s="170"/>
      <c r="D172" s="170"/>
      <c r="E172" s="171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</row>
    <row r="173">
      <c r="A173" s="170"/>
      <c r="B173" s="170"/>
      <c r="C173" s="170"/>
      <c r="D173" s="170"/>
      <c r="E173" s="171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</row>
    <row r="174">
      <c r="A174" s="170"/>
      <c r="B174" s="170"/>
      <c r="C174" s="170"/>
      <c r="D174" s="170"/>
      <c r="E174" s="171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</row>
    <row r="175">
      <c r="A175" s="170"/>
      <c r="B175" s="170"/>
      <c r="C175" s="170"/>
      <c r="D175" s="170"/>
      <c r="E175" s="171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</row>
    <row r="176">
      <c r="A176" s="170"/>
      <c r="B176" s="170"/>
      <c r="C176" s="170"/>
      <c r="D176" s="170"/>
      <c r="E176" s="171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</row>
    <row r="177">
      <c r="A177" s="170"/>
      <c r="B177" s="170"/>
      <c r="C177" s="170"/>
      <c r="D177" s="170"/>
      <c r="E177" s="171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</row>
    <row r="178">
      <c r="A178" s="170"/>
      <c r="B178" s="170"/>
      <c r="C178" s="170"/>
      <c r="D178" s="170"/>
      <c r="E178" s="171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</row>
    <row r="179">
      <c r="A179" s="170"/>
      <c r="B179" s="170"/>
      <c r="C179" s="170"/>
      <c r="D179" s="170"/>
      <c r="E179" s="171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</row>
    <row r="180">
      <c r="A180" s="170"/>
      <c r="B180" s="170"/>
      <c r="C180" s="170"/>
      <c r="D180" s="170"/>
      <c r="E180" s="171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</row>
    <row r="181">
      <c r="A181" s="170"/>
      <c r="B181" s="170"/>
      <c r="C181" s="170"/>
      <c r="D181" s="170"/>
      <c r="E181" s="171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</row>
    <row r="182">
      <c r="A182" s="170"/>
      <c r="B182" s="170"/>
      <c r="C182" s="170"/>
      <c r="D182" s="170"/>
      <c r="E182" s="171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</row>
    <row r="183">
      <c r="A183" s="170"/>
      <c r="B183" s="170"/>
      <c r="C183" s="170"/>
      <c r="D183" s="170"/>
      <c r="E183" s="171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</row>
    <row r="184">
      <c r="A184" s="170"/>
      <c r="B184" s="170"/>
      <c r="C184" s="170"/>
      <c r="D184" s="170"/>
      <c r="E184" s="171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</row>
    <row r="185">
      <c r="A185" s="170"/>
      <c r="B185" s="170"/>
      <c r="C185" s="170"/>
      <c r="D185" s="170"/>
      <c r="E185" s="171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</row>
    <row r="186">
      <c r="A186" s="170"/>
      <c r="B186" s="170"/>
      <c r="C186" s="170"/>
      <c r="D186" s="170"/>
      <c r="E186" s="171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</row>
    <row r="187">
      <c r="A187" s="170"/>
      <c r="B187" s="170"/>
      <c r="C187" s="170"/>
      <c r="D187" s="170"/>
      <c r="E187" s="171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</row>
    <row r="188">
      <c r="A188" s="170"/>
      <c r="B188" s="170"/>
      <c r="C188" s="170"/>
      <c r="D188" s="170"/>
      <c r="E188" s="171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</row>
    <row r="189">
      <c r="A189" s="170"/>
      <c r="B189" s="170"/>
      <c r="C189" s="170"/>
      <c r="D189" s="170"/>
      <c r="E189" s="171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</row>
    <row r="190">
      <c r="A190" s="170"/>
      <c r="B190" s="170"/>
      <c r="C190" s="170"/>
      <c r="D190" s="170"/>
      <c r="E190" s="171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</row>
    <row r="191">
      <c r="A191" s="170"/>
      <c r="B191" s="170"/>
      <c r="C191" s="170"/>
      <c r="D191" s="170"/>
      <c r="E191" s="171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</row>
    <row r="192">
      <c r="A192" s="170"/>
      <c r="B192" s="170"/>
      <c r="C192" s="170"/>
      <c r="D192" s="170"/>
      <c r="E192" s="171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</row>
    <row r="193">
      <c r="A193" s="170"/>
      <c r="B193" s="170"/>
      <c r="C193" s="170"/>
      <c r="D193" s="170"/>
      <c r="E193" s="171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</row>
    <row r="194">
      <c r="A194" s="170"/>
      <c r="B194" s="170"/>
      <c r="C194" s="170"/>
      <c r="D194" s="170"/>
      <c r="E194" s="171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</row>
    <row r="195">
      <c r="A195" s="170"/>
      <c r="B195" s="170"/>
      <c r="C195" s="170"/>
      <c r="D195" s="170"/>
      <c r="E195" s="171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</row>
    <row r="196">
      <c r="A196" s="170"/>
      <c r="B196" s="170"/>
      <c r="C196" s="170"/>
      <c r="D196" s="170"/>
      <c r="E196" s="171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</row>
    <row r="197">
      <c r="A197" s="170"/>
      <c r="B197" s="170"/>
      <c r="C197" s="170"/>
      <c r="D197" s="170"/>
      <c r="E197" s="171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</row>
    <row r="198">
      <c r="A198" s="170"/>
      <c r="B198" s="170"/>
      <c r="C198" s="170"/>
      <c r="D198" s="170"/>
      <c r="E198" s="171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</row>
    <row r="199">
      <c r="A199" s="170"/>
      <c r="B199" s="170"/>
      <c r="C199" s="170"/>
      <c r="D199" s="170"/>
      <c r="E199" s="171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</row>
    <row r="200">
      <c r="A200" s="170"/>
      <c r="B200" s="170"/>
      <c r="C200" s="170"/>
      <c r="D200" s="170"/>
      <c r="E200" s="171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</row>
    <row r="201">
      <c r="A201" s="170"/>
      <c r="B201" s="170"/>
      <c r="C201" s="170"/>
      <c r="D201" s="170"/>
      <c r="E201" s="171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  <c r="S201" s="170"/>
    </row>
    <row r="202">
      <c r="A202" s="170"/>
      <c r="B202" s="170"/>
      <c r="C202" s="170"/>
      <c r="D202" s="170"/>
      <c r="E202" s="171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</row>
    <row r="203">
      <c r="A203" s="170"/>
      <c r="B203" s="170"/>
      <c r="C203" s="170"/>
      <c r="D203" s="170"/>
      <c r="E203" s="171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</row>
    <row r="204">
      <c r="A204" s="170"/>
      <c r="B204" s="170"/>
      <c r="C204" s="170"/>
      <c r="D204" s="170"/>
      <c r="E204" s="171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170"/>
    </row>
    <row r="205">
      <c r="A205" s="170"/>
      <c r="B205" s="170"/>
      <c r="C205" s="170"/>
      <c r="D205" s="170"/>
      <c r="E205" s="171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  <c r="S205" s="170"/>
    </row>
    <row r="206">
      <c r="A206" s="170"/>
      <c r="B206" s="170"/>
      <c r="C206" s="170"/>
      <c r="D206" s="170"/>
      <c r="E206" s="171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</row>
    <row r="207">
      <c r="A207" s="170"/>
      <c r="B207" s="170"/>
      <c r="C207" s="170"/>
      <c r="D207" s="170"/>
      <c r="E207" s="171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</row>
    <row r="208">
      <c r="A208" s="170"/>
      <c r="B208" s="170"/>
      <c r="C208" s="170"/>
      <c r="D208" s="170"/>
      <c r="E208" s="171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</row>
    <row r="209">
      <c r="A209" s="170"/>
      <c r="B209" s="170"/>
      <c r="C209" s="170"/>
      <c r="D209" s="170"/>
      <c r="E209" s="171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170"/>
    </row>
    <row r="210">
      <c r="A210" s="170"/>
      <c r="B210" s="170"/>
      <c r="C210" s="170"/>
      <c r="D210" s="170"/>
      <c r="E210" s="171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170"/>
    </row>
    <row r="211">
      <c r="A211" s="170"/>
      <c r="B211" s="170"/>
      <c r="C211" s="170"/>
      <c r="D211" s="170"/>
      <c r="E211" s="171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</row>
    <row r="212">
      <c r="A212" s="170"/>
      <c r="B212" s="170"/>
      <c r="C212" s="170"/>
      <c r="D212" s="170"/>
      <c r="E212" s="171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</row>
    <row r="213">
      <c r="A213" s="170"/>
      <c r="B213" s="170"/>
      <c r="C213" s="170"/>
      <c r="D213" s="170"/>
      <c r="E213" s="171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</row>
    <row r="214">
      <c r="A214" s="170"/>
      <c r="B214" s="170"/>
      <c r="C214" s="170"/>
      <c r="D214" s="170"/>
      <c r="E214" s="171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170"/>
    </row>
    <row r="215">
      <c r="A215" s="170"/>
      <c r="B215" s="170"/>
      <c r="C215" s="170"/>
      <c r="D215" s="170"/>
      <c r="E215" s="171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170"/>
    </row>
    <row r="216">
      <c r="A216" s="170"/>
      <c r="B216" s="170"/>
      <c r="C216" s="170"/>
      <c r="D216" s="170"/>
      <c r="E216" s="171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</row>
    <row r="217">
      <c r="A217" s="170"/>
      <c r="B217" s="170"/>
      <c r="C217" s="170"/>
      <c r="D217" s="170"/>
      <c r="E217" s="171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</row>
    <row r="218">
      <c r="A218" s="170"/>
      <c r="B218" s="170"/>
      <c r="C218" s="170"/>
      <c r="D218" s="170"/>
      <c r="E218" s="171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</row>
    <row r="219">
      <c r="A219" s="170"/>
      <c r="B219" s="170"/>
      <c r="C219" s="170"/>
      <c r="D219" s="170"/>
      <c r="E219" s="171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  <c r="S219" s="170"/>
    </row>
    <row r="220">
      <c r="A220" s="170"/>
      <c r="B220" s="170"/>
      <c r="C220" s="170"/>
      <c r="D220" s="170"/>
      <c r="E220" s="171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  <c r="S220" s="170"/>
    </row>
    <row r="221">
      <c r="A221" s="170"/>
      <c r="B221" s="170"/>
      <c r="C221" s="170"/>
      <c r="D221" s="170"/>
      <c r="E221" s="171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  <c r="S221" s="170"/>
    </row>
    <row r="222">
      <c r="A222" s="170"/>
      <c r="B222" s="170"/>
      <c r="C222" s="170"/>
      <c r="D222" s="170"/>
      <c r="E222" s="171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</row>
    <row r="223">
      <c r="A223" s="170"/>
      <c r="B223" s="170"/>
      <c r="C223" s="170"/>
      <c r="D223" s="170"/>
      <c r="E223" s="171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</row>
    <row r="224">
      <c r="A224" s="170"/>
      <c r="B224" s="170"/>
      <c r="C224" s="170"/>
      <c r="D224" s="170"/>
      <c r="E224" s="171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  <c r="R224" s="170"/>
      <c r="S224" s="170"/>
    </row>
    <row r="225">
      <c r="A225" s="170"/>
      <c r="B225" s="170"/>
      <c r="C225" s="170"/>
      <c r="D225" s="170"/>
      <c r="E225" s="171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  <c r="S225" s="170"/>
    </row>
    <row r="226">
      <c r="A226" s="170"/>
      <c r="B226" s="170"/>
      <c r="C226" s="170"/>
      <c r="D226" s="170"/>
      <c r="E226" s="171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  <c r="S226" s="170"/>
    </row>
    <row r="227">
      <c r="A227" s="170"/>
      <c r="B227" s="170"/>
      <c r="C227" s="170"/>
      <c r="D227" s="170"/>
      <c r="E227" s="171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  <c r="R227" s="170"/>
      <c r="S227" s="170"/>
    </row>
    <row r="228">
      <c r="A228" s="170"/>
      <c r="B228" s="170"/>
      <c r="C228" s="170"/>
      <c r="D228" s="170"/>
      <c r="E228" s="171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  <c r="R228" s="170"/>
      <c r="S228" s="170"/>
    </row>
    <row r="229">
      <c r="A229" s="170"/>
      <c r="B229" s="170"/>
      <c r="C229" s="170"/>
      <c r="D229" s="170"/>
      <c r="E229" s="171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  <c r="R229" s="170"/>
      <c r="S229" s="170"/>
    </row>
    <row r="230">
      <c r="A230" s="170"/>
      <c r="B230" s="170"/>
      <c r="C230" s="170"/>
      <c r="D230" s="170"/>
      <c r="E230" s="171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</row>
    <row r="231">
      <c r="A231" s="170"/>
      <c r="B231" s="170"/>
      <c r="C231" s="170"/>
      <c r="D231" s="170"/>
      <c r="E231" s="171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</row>
    <row r="232">
      <c r="A232" s="170"/>
      <c r="B232" s="170"/>
      <c r="C232" s="170"/>
      <c r="D232" s="170"/>
      <c r="E232" s="171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  <c r="R232" s="170"/>
      <c r="S232" s="170"/>
    </row>
    <row r="233">
      <c r="A233" s="170"/>
      <c r="B233" s="170"/>
      <c r="C233" s="170"/>
      <c r="D233" s="170"/>
      <c r="E233" s="171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</row>
    <row r="234">
      <c r="A234" s="170"/>
      <c r="B234" s="170"/>
      <c r="C234" s="170"/>
      <c r="D234" s="170"/>
      <c r="E234" s="171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</row>
    <row r="235">
      <c r="A235" s="170"/>
      <c r="B235" s="170"/>
      <c r="C235" s="170"/>
      <c r="D235" s="170"/>
      <c r="E235" s="171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  <c r="R235" s="170"/>
      <c r="S235" s="170"/>
    </row>
    <row r="236">
      <c r="A236" s="170"/>
      <c r="B236" s="170"/>
      <c r="C236" s="170"/>
      <c r="D236" s="170"/>
      <c r="E236" s="171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  <c r="R236" s="170"/>
      <c r="S236" s="170"/>
    </row>
    <row r="237">
      <c r="A237" s="170"/>
      <c r="B237" s="170"/>
      <c r="C237" s="170"/>
      <c r="D237" s="170"/>
      <c r="E237" s="171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  <c r="R237" s="170"/>
      <c r="S237" s="170"/>
    </row>
    <row r="238">
      <c r="A238" s="170"/>
      <c r="B238" s="170"/>
      <c r="C238" s="170"/>
      <c r="D238" s="170"/>
      <c r="E238" s="171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  <c r="R238" s="170"/>
      <c r="S238" s="170"/>
    </row>
    <row r="239">
      <c r="A239" s="170"/>
      <c r="B239" s="170"/>
      <c r="C239" s="170"/>
      <c r="D239" s="170"/>
      <c r="E239" s="171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</row>
    <row r="240">
      <c r="A240" s="170"/>
      <c r="B240" s="170"/>
      <c r="C240" s="170"/>
      <c r="D240" s="170"/>
      <c r="E240" s="171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  <c r="R240" s="170"/>
      <c r="S240" s="170"/>
    </row>
    <row r="241">
      <c r="A241" s="170"/>
      <c r="B241" s="170"/>
      <c r="C241" s="170"/>
      <c r="D241" s="170"/>
      <c r="E241" s="171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  <c r="R241" s="170"/>
      <c r="S241" s="170"/>
    </row>
    <row r="242">
      <c r="A242" s="170"/>
      <c r="B242" s="170"/>
      <c r="C242" s="170"/>
      <c r="D242" s="170"/>
      <c r="E242" s="171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  <c r="R242" s="170"/>
      <c r="S242" s="170"/>
    </row>
    <row r="243">
      <c r="A243" s="170"/>
      <c r="B243" s="170"/>
      <c r="C243" s="170"/>
      <c r="D243" s="170"/>
      <c r="E243" s="171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  <c r="S243" s="170"/>
    </row>
    <row r="244">
      <c r="A244" s="170"/>
      <c r="B244" s="170"/>
      <c r="C244" s="170"/>
      <c r="D244" s="170"/>
      <c r="E244" s="171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  <c r="R244" s="170"/>
      <c r="S244" s="170"/>
    </row>
    <row r="245">
      <c r="A245" s="170"/>
      <c r="B245" s="170"/>
      <c r="C245" s="170"/>
      <c r="D245" s="170"/>
      <c r="E245" s="171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  <c r="R245" s="170"/>
      <c r="S245" s="170"/>
    </row>
    <row r="246">
      <c r="A246" s="170"/>
      <c r="B246" s="170"/>
      <c r="C246" s="170"/>
      <c r="D246" s="170"/>
      <c r="E246" s="171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  <c r="R246" s="170"/>
      <c r="S246" s="170"/>
    </row>
    <row r="247">
      <c r="A247" s="170"/>
      <c r="B247" s="170"/>
      <c r="C247" s="170"/>
      <c r="D247" s="170"/>
      <c r="E247" s="171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  <c r="R247" s="170"/>
      <c r="S247" s="170"/>
    </row>
    <row r="248">
      <c r="A248" s="170"/>
      <c r="B248" s="170"/>
      <c r="C248" s="170"/>
      <c r="D248" s="170"/>
      <c r="E248" s="171"/>
      <c r="F248" s="170"/>
      <c r="G248" s="170"/>
      <c r="H248" s="170"/>
      <c r="I248" s="170"/>
      <c r="J248" s="170"/>
      <c r="K248" s="170"/>
      <c r="L248" s="170"/>
      <c r="M248" s="170"/>
      <c r="N248" s="170"/>
      <c r="O248" s="170"/>
      <c r="P248" s="170"/>
      <c r="Q248" s="170"/>
      <c r="R248" s="170"/>
      <c r="S248" s="170"/>
    </row>
    <row r="249">
      <c r="A249" s="170"/>
      <c r="B249" s="170"/>
      <c r="C249" s="170"/>
      <c r="D249" s="170"/>
      <c r="E249" s="171"/>
      <c r="F249" s="170"/>
      <c r="G249" s="170"/>
      <c r="H249" s="170"/>
      <c r="I249" s="170"/>
      <c r="J249" s="170"/>
      <c r="K249" s="170"/>
      <c r="L249" s="170"/>
      <c r="M249" s="170"/>
      <c r="N249" s="170"/>
      <c r="O249" s="170"/>
      <c r="P249" s="170"/>
      <c r="Q249" s="170"/>
      <c r="R249" s="170"/>
      <c r="S249" s="170"/>
    </row>
    <row r="250">
      <c r="A250" s="170"/>
      <c r="B250" s="170"/>
      <c r="C250" s="170"/>
      <c r="D250" s="170"/>
      <c r="E250" s="171"/>
      <c r="F250" s="170"/>
      <c r="G250" s="170"/>
      <c r="H250" s="170"/>
      <c r="I250" s="170"/>
      <c r="J250" s="170"/>
      <c r="K250" s="170"/>
      <c r="L250" s="170"/>
      <c r="M250" s="170"/>
      <c r="N250" s="170"/>
      <c r="O250" s="170"/>
      <c r="P250" s="170"/>
      <c r="Q250" s="170"/>
      <c r="R250" s="170"/>
      <c r="S250" s="170"/>
    </row>
    <row r="251">
      <c r="A251" s="170"/>
      <c r="B251" s="170"/>
      <c r="C251" s="170"/>
      <c r="D251" s="170"/>
      <c r="E251" s="171"/>
      <c r="F251" s="170"/>
      <c r="G251" s="170"/>
      <c r="H251" s="170"/>
      <c r="I251" s="170"/>
      <c r="J251" s="170"/>
      <c r="K251" s="170"/>
      <c r="L251" s="170"/>
      <c r="M251" s="170"/>
      <c r="N251" s="170"/>
      <c r="O251" s="170"/>
      <c r="P251" s="170"/>
      <c r="Q251" s="170"/>
      <c r="R251" s="170"/>
      <c r="S251" s="170"/>
    </row>
    <row r="252">
      <c r="A252" s="170"/>
      <c r="B252" s="170"/>
      <c r="C252" s="170"/>
      <c r="D252" s="170"/>
      <c r="E252" s="171"/>
      <c r="F252" s="170"/>
      <c r="G252" s="170"/>
      <c r="H252" s="170"/>
      <c r="I252" s="170"/>
      <c r="J252" s="170"/>
      <c r="K252" s="170"/>
      <c r="L252" s="170"/>
      <c r="M252" s="170"/>
      <c r="N252" s="170"/>
      <c r="O252" s="170"/>
      <c r="P252" s="170"/>
      <c r="Q252" s="170"/>
      <c r="R252" s="170"/>
      <c r="S252" s="170"/>
    </row>
    <row r="253">
      <c r="A253" s="170"/>
      <c r="B253" s="170"/>
      <c r="C253" s="170"/>
      <c r="D253" s="170"/>
      <c r="E253" s="171"/>
      <c r="F253" s="170"/>
      <c r="G253" s="170"/>
      <c r="H253" s="170"/>
      <c r="I253" s="170"/>
      <c r="J253" s="170"/>
      <c r="K253" s="170"/>
      <c r="L253" s="170"/>
      <c r="M253" s="170"/>
      <c r="N253" s="170"/>
      <c r="O253" s="170"/>
      <c r="P253" s="170"/>
      <c r="Q253" s="170"/>
      <c r="R253" s="170"/>
      <c r="S253" s="170"/>
    </row>
    <row r="254">
      <c r="A254" s="170"/>
      <c r="B254" s="170"/>
      <c r="C254" s="170"/>
      <c r="D254" s="170"/>
      <c r="E254" s="171"/>
      <c r="F254" s="170"/>
      <c r="G254" s="170"/>
      <c r="H254" s="170"/>
      <c r="I254" s="170"/>
      <c r="J254" s="170"/>
      <c r="K254" s="170"/>
      <c r="L254" s="170"/>
      <c r="M254" s="170"/>
      <c r="N254" s="170"/>
      <c r="O254" s="170"/>
      <c r="P254" s="170"/>
      <c r="Q254" s="170"/>
      <c r="R254" s="170"/>
      <c r="S254" s="170"/>
    </row>
    <row r="255">
      <c r="A255" s="170"/>
      <c r="B255" s="170"/>
      <c r="C255" s="170"/>
      <c r="D255" s="170"/>
      <c r="E255" s="171"/>
      <c r="F255" s="170"/>
      <c r="G255" s="170"/>
      <c r="H255" s="170"/>
      <c r="I255" s="170"/>
      <c r="J255" s="170"/>
      <c r="K255" s="170"/>
      <c r="L255" s="170"/>
      <c r="M255" s="170"/>
      <c r="N255" s="170"/>
      <c r="O255" s="170"/>
      <c r="P255" s="170"/>
      <c r="Q255" s="170"/>
      <c r="R255" s="170"/>
      <c r="S255" s="170"/>
    </row>
    <row r="256">
      <c r="A256" s="170"/>
      <c r="B256" s="170"/>
      <c r="C256" s="170"/>
      <c r="D256" s="170"/>
      <c r="E256" s="171"/>
      <c r="F256" s="170"/>
      <c r="G256" s="170"/>
      <c r="H256" s="170"/>
      <c r="I256" s="170"/>
      <c r="J256" s="170"/>
      <c r="K256" s="170"/>
      <c r="L256" s="170"/>
      <c r="M256" s="170"/>
      <c r="N256" s="170"/>
      <c r="O256" s="170"/>
      <c r="P256" s="170"/>
      <c r="Q256" s="170"/>
      <c r="R256" s="170"/>
      <c r="S256" s="170"/>
    </row>
    <row r="257">
      <c r="A257" s="170"/>
      <c r="B257" s="170"/>
      <c r="C257" s="170"/>
      <c r="D257" s="170"/>
      <c r="E257" s="171"/>
      <c r="F257" s="170"/>
      <c r="G257" s="170"/>
      <c r="H257" s="170"/>
      <c r="I257" s="170"/>
      <c r="J257" s="170"/>
      <c r="K257" s="170"/>
      <c r="L257" s="170"/>
      <c r="M257" s="170"/>
      <c r="N257" s="170"/>
      <c r="O257" s="170"/>
      <c r="P257" s="170"/>
      <c r="Q257" s="170"/>
      <c r="R257" s="170"/>
      <c r="S257" s="170"/>
    </row>
    <row r="258">
      <c r="A258" s="170"/>
      <c r="B258" s="170"/>
      <c r="C258" s="170"/>
      <c r="D258" s="170"/>
      <c r="E258" s="171"/>
      <c r="F258" s="170"/>
      <c r="G258" s="170"/>
      <c r="H258" s="170"/>
      <c r="I258" s="170"/>
      <c r="J258" s="170"/>
      <c r="K258" s="170"/>
      <c r="L258" s="170"/>
      <c r="M258" s="170"/>
      <c r="N258" s="170"/>
      <c r="O258" s="170"/>
      <c r="P258" s="170"/>
      <c r="Q258" s="170"/>
      <c r="R258" s="170"/>
      <c r="S258" s="170"/>
    </row>
    <row r="259">
      <c r="A259" s="170"/>
      <c r="B259" s="170"/>
      <c r="C259" s="170"/>
      <c r="D259" s="170"/>
      <c r="E259" s="171"/>
      <c r="F259" s="170"/>
      <c r="G259" s="170"/>
      <c r="H259" s="170"/>
      <c r="I259" s="170"/>
      <c r="J259" s="170"/>
      <c r="K259" s="170"/>
      <c r="L259" s="170"/>
      <c r="M259" s="170"/>
      <c r="N259" s="170"/>
      <c r="O259" s="170"/>
      <c r="P259" s="170"/>
      <c r="Q259" s="170"/>
      <c r="R259" s="170"/>
      <c r="S259" s="170"/>
    </row>
    <row r="260">
      <c r="A260" s="170"/>
      <c r="B260" s="170"/>
      <c r="C260" s="170"/>
      <c r="D260" s="170"/>
      <c r="E260" s="171"/>
      <c r="F260" s="170"/>
      <c r="G260" s="170"/>
      <c r="H260" s="170"/>
      <c r="I260" s="170"/>
      <c r="J260" s="170"/>
      <c r="K260" s="170"/>
      <c r="L260" s="170"/>
      <c r="M260" s="170"/>
      <c r="N260" s="170"/>
      <c r="O260" s="170"/>
      <c r="P260" s="170"/>
      <c r="Q260" s="170"/>
      <c r="R260" s="170"/>
      <c r="S260" s="170"/>
    </row>
    <row r="261">
      <c r="A261" s="170"/>
      <c r="B261" s="170"/>
      <c r="C261" s="170"/>
      <c r="D261" s="170"/>
      <c r="E261" s="171"/>
      <c r="F261" s="170"/>
      <c r="G261" s="170"/>
      <c r="H261" s="170"/>
      <c r="I261" s="170"/>
      <c r="J261" s="170"/>
      <c r="K261" s="170"/>
      <c r="L261" s="170"/>
      <c r="M261" s="170"/>
      <c r="N261" s="170"/>
      <c r="O261" s="170"/>
      <c r="P261" s="170"/>
      <c r="Q261" s="170"/>
      <c r="R261" s="170"/>
      <c r="S261" s="170"/>
    </row>
    <row r="262">
      <c r="A262" s="170"/>
      <c r="B262" s="170"/>
      <c r="C262" s="170"/>
      <c r="D262" s="170"/>
      <c r="E262" s="171"/>
      <c r="F262" s="170"/>
      <c r="G262" s="170"/>
      <c r="H262" s="170"/>
      <c r="I262" s="170"/>
      <c r="J262" s="170"/>
      <c r="K262" s="170"/>
      <c r="L262" s="170"/>
      <c r="M262" s="170"/>
      <c r="N262" s="170"/>
      <c r="O262" s="170"/>
      <c r="P262" s="170"/>
      <c r="Q262" s="170"/>
      <c r="R262" s="170"/>
      <c r="S262" s="170"/>
    </row>
    <row r="263">
      <c r="A263" s="170"/>
      <c r="B263" s="170"/>
      <c r="C263" s="170"/>
      <c r="D263" s="170"/>
      <c r="E263" s="171"/>
      <c r="F263" s="170"/>
      <c r="G263" s="170"/>
      <c r="H263" s="170"/>
      <c r="I263" s="170"/>
      <c r="J263" s="170"/>
      <c r="K263" s="170"/>
      <c r="L263" s="170"/>
      <c r="M263" s="170"/>
      <c r="N263" s="170"/>
      <c r="O263" s="170"/>
      <c r="P263" s="170"/>
      <c r="Q263" s="170"/>
      <c r="R263" s="170"/>
      <c r="S263" s="170"/>
    </row>
    <row r="264">
      <c r="A264" s="170"/>
      <c r="B264" s="170"/>
      <c r="C264" s="170"/>
      <c r="D264" s="170"/>
      <c r="E264" s="171"/>
      <c r="F264" s="170"/>
      <c r="G264" s="170"/>
      <c r="H264" s="170"/>
      <c r="I264" s="170"/>
      <c r="J264" s="170"/>
      <c r="K264" s="170"/>
      <c r="L264" s="170"/>
      <c r="M264" s="170"/>
      <c r="N264" s="170"/>
      <c r="O264" s="170"/>
      <c r="P264" s="170"/>
      <c r="Q264" s="170"/>
      <c r="R264" s="170"/>
      <c r="S264" s="170"/>
    </row>
    <row r="265">
      <c r="A265" s="170"/>
      <c r="B265" s="170"/>
      <c r="C265" s="170"/>
      <c r="D265" s="170"/>
      <c r="E265" s="171"/>
      <c r="F265" s="170"/>
      <c r="G265" s="170"/>
      <c r="H265" s="170"/>
      <c r="I265" s="170"/>
      <c r="J265" s="170"/>
      <c r="K265" s="170"/>
      <c r="L265" s="170"/>
      <c r="M265" s="170"/>
      <c r="N265" s="170"/>
      <c r="O265" s="170"/>
      <c r="P265" s="170"/>
      <c r="Q265" s="170"/>
      <c r="R265" s="170"/>
      <c r="S265" s="170"/>
    </row>
    <row r="266">
      <c r="A266" s="170"/>
      <c r="B266" s="170"/>
      <c r="C266" s="170"/>
      <c r="D266" s="170"/>
      <c r="E266" s="171"/>
      <c r="F266" s="170"/>
      <c r="G266" s="170"/>
      <c r="H266" s="170"/>
      <c r="I266" s="170"/>
      <c r="J266" s="170"/>
      <c r="K266" s="170"/>
      <c r="L266" s="170"/>
      <c r="M266" s="170"/>
      <c r="N266" s="170"/>
      <c r="O266" s="170"/>
      <c r="P266" s="170"/>
      <c r="Q266" s="170"/>
      <c r="R266" s="170"/>
      <c r="S266" s="170"/>
    </row>
    <row r="267">
      <c r="A267" s="170"/>
      <c r="B267" s="170"/>
      <c r="C267" s="170"/>
      <c r="D267" s="170"/>
      <c r="E267" s="171"/>
      <c r="F267" s="170"/>
      <c r="G267" s="170"/>
      <c r="H267" s="170"/>
      <c r="I267" s="170"/>
      <c r="J267" s="170"/>
      <c r="K267" s="170"/>
      <c r="L267" s="170"/>
      <c r="M267" s="170"/>
      <c r="N267" s="170"/>
      <c r="O267" s="170"/>
      <c r="P267" s="170"/>
      <c r="Q267" s="170"/>
      <c r="R267" s="170"/>
      <c r="S267" s="170"/>
    </row>
    <row r="268">
      <c r="A268" s="170"/>
      <c r="B268" s="170"/>
      <c r="C268" s="170"/>
      <c r="D268" s="170"/>
      <c r="E268" s="171"/>
      <c r="F268" s="170"/>
      <c r="G268" s="170"/>
      <c r="H268" s="170"/>
      <c r="I268" s="170"/>
      <c r="J268" s="170"/>
      <c r="K268" s="170"/>
      <c r="L268" s="170"/>
      <c r="M268" s="170"/>
      <c r="N268" s="170"/>
      <c r="O268" s="170"/>
      <c r="P268" s="170"/>
      <c r="Q268" s="170"/>
      <c r="R268" s="170"/>
      <c r="S268" s="170"/>
    </row>
    <row r="269">
      <c r="A269" s="170"/>
      <c r="B269" s="170"/>
      <c r="C269" s="170"/>
      <c r="D269" s="170"/>
      <c r="E269" s="171"/>
      <c r="F269" s="170"/>
      <c r="G269" s="170"/>
      <c r="H269" s="170"/>
      <c r="I269" s="170"/>
      <c r="J269" s="170"/>
      <c r="K269" s="170"/>
      <c r="L269" s="170"/>
      <c r="M269" s="170"/>
      <c r="N269" s="170"/>
      <c r="O269" s="170"/>
      <c r="P269" s="170"/>
      <c r="Q269" s="170"/>
      <c r="R269" s="170"/>
      <c r="S269" s="170"/>
    </row>
    <row r="270">
      <c r="A270" s="170"/>
      <c r="B270" s="170"/>
      <c r="C270" s="170"/>
      <c r="D270" s="170"/>
      <c r="E270" s="171"/>
      <c r="F270" s="170"/>
      <c r="G270" s="170"/>
      <c r="H270" s="170"/>
      <c r="I270" s="170"/>
      <c r="J270" s="170"/>
      <c r="K270" s="170"/>
      <c r="L270" s="170"/>
      <c r="M270" s="170"/>
      <c r="N270" s="170"/>
      <c r="O270" s="170"/>
      <c r="P270" s="170"/>
      <c r="Q270" s="170"/>
      <c r="R270" s="170"/>
      <c r="S270" s="170"/>
    </row>
    <row r="271">
      <c r="A271" s="170"/>
      <c r="B271" s="170"/>
      <c r="C271" s="170"/>
      <c r="D271" s="170"/>
      <c r="E271" s="171"/>
      <c r="F271" s="170"/>
      <c r="G271" s="170"/>
      <c r="H271" s="170"/>
      <c r="I271" s="170"/>
      <c r="J271" s="170"/>
      <c r="K271" s="170"/>
      <c r="L271" s="170"/>
      <c r="M271" s="170"/>
      <c r="N271" s="170"/>
      <c r="O271" s="170"/>
      <c r="P271" s="170"/>
      <c r="Q271" s="170"/>
      <c r="R271" s="170"/>
      <c r="S271" s="170"/>
    </row>
    <row r="272">
      <c r="A272" s="170"/>
      <c r="B272" s="170"/>
      <c r="C272" s="170"/>
      <c r="D272" s="170"/>
      <c r="E272" s="171"/>
      <c r="F272" s="170"/>
      <c r="G272" s="170"/>
      <c r="H272" s="170"/>
      <c r="I272" s="170"/>
      <c r="J272" s="170"/>
      <c r="K272" s="170"/>
      <c r="L272" s="170"/>
      <c r="M272" s="170"/>
      <c r="N272" s="170"/>
      <c r="O272" s="170"/>
      <c r="P272" s="170"/>
      <c r="Q272" s="170"/>
      <c r="R272" s="170"/>
      <c r="S272" s="170"/>
    </row>
    <row r="273">
      <c r="A273" s="170"/>
      <c r="B273" s="170"/>
      <c r="C273" s="170"/>
      <c r="D273" s="170"/>
      <c r="E273" s="171"/>
      <c r="F273" s="170"/>
      <c r="G273" s="170"/>
      <c r="H273" s="170"/>
      <c r="I273" s="170"/>
      <c r="J273" s="170"/>
      <c r="K273" s="170"/>
      <c r="L273" s="170"/>
      <c r="M273" s="170"/>
      <c r="N273" s="170"/>
      <c r="O273" s="170"/>
      <c r="P273" s="170"/>
      <c r="Q273" s="170"/>
      <c r="R273" s="170"/>
      <c r="S273" s="170"/>
    </row>
    <row r="274">
      <c r="A274" s="170"/>
      <c r="B274" s="170"/>
      <c r="C274" s="170"/>
      <c r="D274" s="170"/>
      <c r="E274" s="171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</row>
    <row r="275">
      <c r="A275" s="170"/>
      <c r="B275" s="170"/>
      <c r="C275" s="170"/>
      <c r="D275" s="170"/>
      <c r="E275" s="171"/>
      <c r="F275" s="170"/>
      <c r="G275" s="170"/>
      <c r="H275" s="170"/>
      <c r="I275" s="170"/>
      <c r="J275" s="170"/>
      <c r="K275" s="170"/>
      <c r="L275" s="170"/>
      <c r="M275" s="170"/>
      <c r="N275" s="170"/>
      <c r="O275" s="170"/>
      <c r="P275" s="170"/>
      <c r="Q275" s="170"/>
      <c r="R275" s="170"/>
      <c r="S275" s="170"/>
    </row>
    <row r="276">
      <c r="A276" s="170"/>
      <c r="B276" s="170"/>
      <c r="C276" s="170"/>
      <c r="D276" s="170"/>
      <c r="E276" s="171"/>
      <c r="F276" s="170"/>
      <c r="G276" s="170"/>
      <c r="H276" s="170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</row>
    <row r="277">
      <c r="A277" s="170"/>
      <c r="B277" s="170"/>
      <c r="C277" s="170"/>
      <c r="D277" s="170"/>
      <c r="E277" s="171"/>
      <c r="F277" s="170"/>
      <c r="G277" s="170"/>
      <c r="H277" s="170"/>
      <c r="I277" s="170"/>
      <c r="J277" s="170"/>
      <c r="K277" s="170"/>
      <c r="L277" s="170"/>
      <c r="M277" s="170"/>
      <c r="N277" s="170"/>
      <c r="O277" s="170"/>
      <c r="P277" s="170"/>
      <c r="Q277" s="170"/>
      <c r="R277" s="170"/>
      <c r="S277" s="170"/>
    </row>
    <row r="278">
      <c r="A278" s="170"/>
      <c r="B278" s="170"/>
      <c r="C278" s="170"/>
      <c r="D278" s="170"/>
      <c r="E278" s="171"/>
      <c r="F278" s="170"/>
      <c r="G278" s="170"/>
      <c r="H278" s="170"/>
      <c r="I278" s="170"/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</row>
    <row r="279">
      <c r="A279" s="170"/>
      <c r="B279" s="170"/>
      <c r="C279" s="170"/>
      <c r="D279" s="170"/>
      <c r="E279" s="171"/>
      <c r="F279" s="170"/>
      <c r="G279" s="170"/>
      <c r="H279" s="170"/>
      <c r="I279" s="170"/>
      <c r="J279" s="170"/>
      <c r="K279" s="170"/>
      <c r="L279" s="170"/>
      <c r="M279" s="170"/>
      <c r="N279" s="170"/>
      <c r="O279" s="170"/>
      <c r="P279" s="170"/>
      <c r="Q279" s="170"/>
      <c r="R279" s="170"/>
      <c r="S279" s="170"/>
    </row>
    <row r="280">
      <c r="A280" s="170"/>
      <c r="B280" s="170"/>
      <c r="C280" s="170"/>
      <c r="D280" s="170"/>
      <c r="E280" s="171"/>
      <c r="F280" s="170"/>
      <c r="G280" s="170"/>
      <c r="H280" s="170"/>
      <c r="I280" s="170"/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</row>
    <row r="281">
      <c r="A281" s="170"/>
      <c r="B281" s="170"/>
      <c r="C281" s="170"/>
      <c r="D281" s="170"/>
      <c r="E281" s="171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</row>
    <row r="282">
      <c r="A282" s="170"/>
      <c r="B282" s="170"/>
      <c r="C282" s="170"/>
      <c r="D282" s="170"/>
      <c r="E282" s="171"/>
      <c r="F282" s="170"/>
      <c r="G282" s="170"/>
      <c r="H282" s="170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</row>
    <row r="283">
      <c r="A283" s="170"/>
      <c r="B283" s="170"/>
      <c r="C283" s="170"/>
      <c r="D283" s="170"/>
      <c r="E283" s="171"/>
      <c r="F283" s="170"/>
      <c r="G283" s="170"/>
      <c r="H283" s="170"/>
      <c r="I283" s="170"/>
      <c r="J283" s="170"/>
      <c r="K283" s="170"/>
      <c r="L283" s="170"/>
      <c r="M283" s="170"/>
      <c r="N283" s="170"/>
      <c r="O283" s="170"/>
      <c r="P283" s="170"/>
      <c r="Q283" s="170"/>
      <c r="R283" s="170"/>
      <c r="S283" s="170"/>
    </row>
    <row r="284">
      <c r="A284" s="170"/>
      <c r="B284" s="170"/>
      <c r="C284" s="170"/>
      <c r="D284" s="170"/>
      <c r="E284" s="171"/>
      <c r="F284" s="170"/>
      <c r="G284" s="170"/>
      <c r="H284" s="170"/>
      <c r="I284" s="170"/>
      <c r="J284" s="170"/>
      <c r="K284" s="170"/>
      <c r="L284" s="170"/>
      <c r="M284" s="170"/>
      <c r="N284" s="170"/>
      <c r="O284" s="170"/>
      <c r="P284" s="170"/>
      <c r="Q284" s="170"/>
      <c r="R284" s="170"/>
      <c r="S284" s="170"/>
    </row>
    <row r="285">
      <c r="A285" s="170"/>
      <c r="B285" s="170"/>
      <c r="C285" s="170"/>
      <c r="D285" s="170"/>
      <c r="E285" s="171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</row>
    <row r="286">
      <c r="A286" s="170"/>
      <c r="B286" s="170"/>
      <c r="C286" s="170"/>
      <c r="D286" s="170"/>
      <c r="E286" s="171"/>
      <c r="F286" s="170"/>
      <c r="G286" s="170"/>
      <c r="H286" s="170"/>
      <c r="I286" s="170"/>
      <c r="J286" s="170"/>
      <c r="K286" s="170"/>
      <c r="L286" s="170"/>
      <c r="M286" s="170"/>
      <c r="N286" s="170"/>
      <c r="O286" s="170"/>
      <c r="P286" s="170"/>
      <c r="Q286" s="170"/>
      <c r="R286" s="170"/>
      <c r="S286" s="170"/>
    </row>
    <row r="287">
      <c r="A287" s="170"/>
      <c r="B287" s="170"/>
      <c r="C287" s="170"/>
      <c r="D287" s="170"/>
      <c r="E287" s="171"/>
      <c r="F287" s="170"/>
      <c r="G287" s="170"/>
      <c r="H287" s="170"/>
      <c r="I287" s="170"/>
      <c r="J287" s="170"/>
      <c r="K287" s="170"/>
      <c r="L287" s="170"/>
      <c r="M287" s="170"/>
      <c r="N287" s="170"/>
      <c r="O287" s="170"/>
      <c r="P287" s="170"/>
      <c r="Q287" s="170"/>
      <c r="R287" s="170"/>
      <c r="S287" s="170"/>
    </row>
    <row r="288">
      <c r="A288" s="170"/>
      <c r="B288" s="170"/>
      <c r="C288" s="170"/>
      <c r="D288" s="170"/>
      <c r="E288" s="171"/>
      <c r="F288" s="170"/>
      <c r="G288" s="170"/>
      <c r="H288" s="170"/>
      <c r="I288" s="170"/>
      <c r="J288" s="170"/>
      <c r="K288" s="170"/>
      <c r="L288" s="170"/>
      <c r="M288" s="170"/>
      <c r="N288" s="170"/>
      <c r="O288" s="170"/>
      <c r="P288" s="170"/>
      <c r="Q288" s="170"/>
      <c r="R288" s="170"/>
      <c r="S288" s="170"/>
    </row>
    <row r="289">
      <c r="A289" s="170"/>
      <c r="B289" s="170"/>
      <c r="C289" s="170"/>
      <c r="D289" s="170"/>
      <c r="E289" s="171"/>
      <c r="F289" s="170"/>
      <c r="G289" s="170"/>
      <c r="H289" s="170"/>
      <c r="I289" s="170"/>
      <c r="J289" s="170"/>
      <c r="K289" s="170"/>
      <c r="L289" s="170"/>
      <c r="M289" s="170"/>
      <c r="N289" s="170"/>
      <c r="O289" s="170"/>
      <c r="P289" s="170"/>
      <c r="Q289" s="170"/>
      <c r="R289" s="170"/>
      <c r="S289" s="170"/>
    </row>
    <row r="290">
      <c r="A290" s="170"/>
      <c r="B290" s="170"/>
      <c r="C290" s="170"/>
      <c r="D290" s="170"/>
      <c r="E290" s="171"/>
      <c r="F290" s="170"/>
      <c r="G290" s="170"/>
      <c r="H290" s="170"/>
      <c r="I290" s="170"/>
      <c r="J290" s="170"/>
      <c r="K290" s="170"/>
      <c r="L290" s="170"/>
      <c r="M290" s="170"/>
      <c r="N290" s="170"/>
      <c r="O290" s="170"/>
      <c r="P290" s="170"/>
      <c r="Q290" s="170"/>
      <c r="R290" s="170"/>
      <c r="S290" s="170"/>
    </row>
    <row r="291">
      <c r="A291" s="170"/>
      <c r="B291" s="170"/>
      <c r="C291" s="170"/>
      <c r="D291" s="170"/>
      <c r="E291" s="171"/>
      <c r="F291" s="170"/>
      <c r="G291" s="170"/>
      <c r="H291" s="170"/>
      <c r="I291" s="170"/>
      <c r="J291" s="170"/>
      <c r="K291" s="170"/>
      <c r="L291" s="170"/>
      <c r="M291" s="170"/>
      <c r="N291" s="170"/>
      <c r="O291" s="170"/>
      <c r="P291" s="170"/>
      <c r="Q291" s="170"/>
      <c r="R291" s="170"/>
      <c r="S291" s="170"/>
    </row>
    <row r="292">
      <c r="A292" s="170"/>
      <c r="B292" s="170"/>
      <c r="C292" s="170"/>
      <c r="D292" s="170"/>
      <c r="E292" s="171"/>
      <c r="F292" s="170"/>
      <c r="G292" s="170"/>
      <c r="H292" s="170"/>
      <c r="I292" s="170"/>
      <c r="J292" s="170"/>
      <c r="K292" s="170"/>
      <c r="L292" s="170"/>
      <c r="M292" s="170"/>
      <c r="N292" s="170"/>
      <c r="O292" s="170"/>
      <c r="P292" s="170"/>
      <c r="Q292" s="170"/>
      <c r="R292" s="170"/>
      <c r="S292" s="170"/>
    </row>
    <row r="293">
      <c r="A293" s="170"/>
      <c r="B293" s="170"/>
      <c r="C293" s="170"/>
      <c r="D293" s="170"/>
      <c r="E293" s="171"/>
      <c r="F293" s="170"/>
      <c r="G293" s="170"/>
      <c r="H293" s="170"/>
      <c r="I293" s="170"/>
      <c r="J293" s="170"/>
      <c r="K293" s="170"/>
      <c r="L293" s="170"/>
      <c r="M293" s="170"/>
      <c r="N293" s="170"/>
      <c r="O293" s="170"/>
      <c r="P293" s="170"/>
      <c r="Q293" s="170"/>
      <c r="R293" s="170"/>
      <c r="S293" s="170"/>
    </row>
    <row r="294">
      <c r="A294" s="170"/>
      <c r="B294" s="170"/>
      <c r="C294" s="170"/>
      <c r="D294" s="170"/>
      <c r="E294" s="171"/>
      <c r="F294" s="170"/>
      <c r="G294" s="170"/>
      <c r="H294" s="170"/>
      <c r="I294" s="170"/>
      <c r="J294" s="170"/>
      <c r="K294" s="170"/>
      <c r="L294" s="170"/>
      <c r="M294" s="170"/>
      <c r="N294" s="170"/>
      <c r="O294" s="170"/>
      <c r="P294" s="170"/>
      <c r="Q294" s="170"/>
      <c r="R294" s="170"/>
      <c r="S294" s="170"/>
    </row>
    <row r="295">
      <c r="A295" s="170"/>
      <c r="B295" s="170"/>
      <c r="C295" s="170"/>
      <c r="D295" s="170"/>
      <c r="E295" s="171"/>
      <c r="F295" s="170"/>
      <c r="G295" s="170"/>
      <c r="H295" s="170"/>
      <c r="I295" s="170"/>
      <c r="J295" s="170"/>
      <c r="K295" s="170"/>
      <c r="L295" s="170"/>
      <c r="M295" s="170"/>
      <c r="N295" s="170"/>
      <c r="O295" s="170"/>
      <c r="P295" s="170"/>
      <c r="Q295" s="170"/>
      <c r="R295" s="170"/>
      <c r="S295" s="170"/>
    </row>
    <row r="296">
      <c r="A296" s="170"/>
      <c r="B296" s="170"/>
      <c r="C296" s="170"/>
      <c r="D296" s="170"/>
      <c r="E296" s="171"/>
      <c r="F296" s="170"/>
      <c r="G296" s="170"/>
      <c r="H296" s="170"/>
      <c r="I296" s="170"/>
      <c r="J296" s="170"/>
      <c r="K296" s="170"/>
      <c r="L296" s="170"/>
      <c r="M296" s="170"/>
      <c r="N296" s="170"/>
      <c r="O296" s="170"/>
      <c r="P296" s="170"/>
      <c r="Q296" s="170"/>
      <c r="R296" s="170"/>
      <c r="S296" s="170"/>
    </row>
    <row r="297">
      <c r="A297" s="170"/>
      <c r="B297" s="170"/>
      <c r="C297" s="170"/>
      <c r="D297" s="170"/>
      <c r="E297" s="171"/>
      <c r="F297" s="170"/>
      <c r="G297" s="170"/>
      <c r="H297" s="170"/>
      <c r="I297" s="170"/>
      <c r="J297" s="170"/>
      <c r="K297" s="170"/>
      <c r="L297" s="170"/>
      <c r="M297" s="170"/>
      <c r="N297" s="170"/>
      <c r="O297" s="170"/>
      <c r="P297" s="170"/>
      <c r="Q297" s="170"/>
      <c r="R297" s="170"/>
      <c r="S297" s="170"/>
    </row>
    <row r="298">
      <c r="A298" s="170"/>
      <c r="B298" s="170"/>
      <c r="C298" s="170"/>
      <c r="D298" s="170"/>
      <c r="E298" s="171"/>
      <c r="F298" s="170"/>
      <c r="G298" s="170"/>
      <c r="H298" s="170"/>
      <c r="I298" s="170"/>
      <c r="J298" s="170"/>
      <c r="K298" s="170"/>
      <c r="L298" s="170"/>
      <c r="M298" s="170"/>
      <c r="N298" s="170"/>
      <c r="O298" s="170"/>
      <c r="P298" s="170"/>
      <c r="Q298" s="170"/>
      <c r="R298" s="170"/>
      <c r="S298" s="170"/>
    </row>
    <row r="299">
      <c r="A299" s="170"/>
      <c r="B299" s="170"/>
      <c r="C299" s="170"/>
      <c r="D299" s="170"/>
      <c r="E299" s="171"/>
      <c r="F299" s="170"/>
      <c r="G299" s="170"/>
      <c r="H299" s="170"/>
      <c r="I299" s="170"/>
      <c r="J299" s="170"/>
      <c r="K299" s="170"/>
      <c r="L299" s="170"/>
      <c r="M299" s="170"/>
      <c r="N299" s="170"/>
      <c r="O299" s="170"/>
      <c r="P299" s="170"/>
      <c r="Q299" s="170"/>
      <c r="R299" s="170"/>
      <c r="S299" s="170"/>
    </row>
    <row r="300">
      <c r="A300" s="170"/>
      <c r="B300" s="170"/>
      <c r="C300" s="170"/>
      <c r="D300" s="170"/>
      <c r="E300" s="171"/>
      <c r="F300" s="170"/>
      <c r="G300" s="170"/>
      <c r="H300" s="170"/>
      <c r="I300" s="170"/>
      <c r="J300" s="170"/>
      <c r="K300" s="170"/>
      <c r="L300" s="170"/>
      <c r="M300" s="170"/>
      <c r="N300" s="170"/>
      <c r="O300" s="170"/>
      <c r="P300" s="170"/>
      <c r="Q300" s="170"/>
      <c r="R300" s="170"/>
      <c r="S300" s="170"/>
    </row>
    <row r="301">
      <c r="A301" s="170"/>
      <c r="B301" s="170"/>
      <c r="C301" s="170"/>
      <c r="D301" s="170"/>
      <c r="E301" s="171"/>
      <c r="F301" s="170"/>
      <c r="G301" s="170"/>
      <c r="H301" s="170"/>
      <c r="I301" s="170"/>
      <c r="J301" s="170"/>
      <c r="K301" s="170"/>
      <c r="L301" s="170"/>
      <c r="M301" s="170"/>
      <c r="N301" s="170"/>
      <c r="O301" s="170"/>
      <c r="P301" s="170"/>
      <c r="Q301" s="170"/>
      <c r="R301" s="170"/>
      <c r="S301" s="170"/>
    </row>
    <row r="302">
      <c r="A302" s="170"/>
      <c r="B302" s="170"/>
      <c r="C302" s="170"/>
      <c r="D302" s="170"/>
      <c r="E302" s="171"/>
      <c r="F302" s="170"/>
      <c r="G302" s="170"/>
      <c r="H302" s="170"/>
      <c r="I302" s="170"/>
      <c r="J302" s="170"/>
      <c r="K302" s="170"/>
      <c r="L302" s="170"/>
      <c r="M302" s="170"/>
      <c r="N302" s="170"/>
      <c r="O302" s="170"/>
      <c r="P302" s="170"/>
      <c r="Q302" s="170"/>
      <c r="R302" s="170"/>
      <c r="S302" s="170"/>
    </row>
    <row r="303">
      <c r="A303" s="170"/>
      <c r="B303" s="170"/>
      <c r="C303" s="170"/>
      <c r="D303" s="170"/>
      <c r="E303" s="171"/>
      <c r="F303" s="170"/>
      <c r="G303" s="170"/>
      <c r="H303" s="170"/>
      <c r="I303" s="170"/>
      <c r="J303" s="170"/>
      <c r="K303" s="170"/>
      <c r="L303" s="170"/>
      <c r="M303" s="170"/>
      <c r="N303" s="170"/>
      <c r="O303" s="170"/>
      <c r="P303" s="170"/>
      <c r="Q303" s="170"/>
      <c r="R303" s="170"/>
      <c r="S303" s="170"/>
    </row>
    <row r="304">
      <c r="A304" s="170"/>
      <c r="B304" s="170"/>
      <c r="C304" s="170"/>
      <c r="D304" s="170"/>
      <c r="E304" s="171"/>
      <c r="F304" s="170"/>
      <c r="G304" s="170"/>
      <c r="H304" s="170"/>
      <c r="I304" s="170"/>
      <c r="J304" s="170"/>
      <c r="K304" s="170"/>
      <c r="L304" s="170"/>
      <c r="M304" s="170"/>
      <c r="N304" s="170"/>
      <c r="O304" s="170"/>
      <c r="P304" s="170"/>
      <c r="Q304" s="170"/>
      <c r="R304" s="170"/>
      <c r="S304" s="170"/>
    </row>
    <row r="305">
      <c r="A305" s="170"/>
      <c r="B305" s="170"/>
      <c r="C305" s="170"/>
      <c r="D305" s="170"/>
      <c r="E305" s="171"/>
      <c r="F305" s="170"/>
      <c r="G305" s="170"/>
      <c r="H305" s="170"/>
      <c r="I305" s="170"/>
      <c r="J305" s="170"/>
      <c r="K305" s="170"/>
      <c r="L305" s="170"/>
      <c r="M305" s="170"/>
      <c r="N305" s="170"/>
      <c r="O305" s="170"/>
      <c r="P305" s="170"/>
      <c r="Q305" s="170"/>
      <c r="R305" s="170"/>
      <c r="S305" s="170"/>
    </row>
    <row r="306">
      <c r="A306" s="170"/>
      <c r="B306" s="170"/>
      <c r="C306" s="170"/>
      <c r="D306" s="170"/>
      <c r="E306" s="171"/>
      <c r="F306" s="170"/>
      <c r="G306" s="170"/>
      <c r="H306" s="170"/>
      <c r="I306" s="170"/>
      <c r="J306" s="170"/>
      <c r="K306" s="170"/>
      <c r="L306" s="170"/>
      <c r="M306" s="170"/>
      <c r="N306" s="170"/>
      <c r="O306" s="170"/>
      <c r="P306" s="170"/>
      <c r="Q306" s="170"/>
      <c r="R306" s="170"/>
      <c r="S306" s="170"/>
    </row>
    <row r="307">
      <c r="A307" s="170"/>
      <c r="B307" s="170"/>
      <c r="C307" s="170"/>
      <c r="D307" s="170"/>
      <c r="E307" s="171"/>
      <c r="F307" s="170"/>
      <c r="G307" s="170"/>
      <c r="H307" s="170"/>
      <c r="I307" s="170"/>
      <c r="J307" s="170"/>
      <c r="K307" s="170"/>
      <c r="L307" s="170"/>
      <c r="M307" s="170"/>
      <c r="N307" s="170"/>
      <c r="O307" s="170"/>
      <c r="P307" s="170"/>
      <c r="Q307" s="170"/>
      <c r="R307" s="170"/>
      <c r="S307" s="170"/>
    </row>
    <row r="308">
      <c r="A308" s="170"/>
      <c r="B308" s="170"/>
      <c r="C308" s="170"/>
      <c r="D308" s="170"/>
      <c r="E308" s="171"/>
      <c r="F308" s="170"/>
      <c r="G308" s="170"/>
      <c r="H308" s="170"/>
      <c r="I308" s="170"/>
      <c r="J308" s="170"/>
      <c r="K308" s="170"/>
      <c r="L308" s="170"/>
      <c r="M308" s="170"/>
      <c r="N308" s="170"/>
      <c r="O308" s="170"/>
      <c r="P308" s="170"/>
      <c r="Q308" s="170"/>
      <c r="R308" s="170"/>
      <c r="S308" s="170"/>
    </row>
    <row r="309">
      <c r="A309" s="170"/>
      <c r="B309" s="170"/>
      <c r="C309" s="170"/>
      <c r="D309" s="170"/>
      <c r="E309" s="171"/>
      <c r="F309" s="170"/>
      <c r="G309" s="170"/>
      <c r="H309" s="170"/>
      <c r="I309" s="170"/>
      <c r="J309" s="170"/>
      <c r="K309" s="170"/>
      <c r="L309" s="170"/>
      <c r="M309" s="170"/>
      <c r="N309" s="170"/>
      <c r="O309" s="170"/>
      <c r="P309" s="170"/>
      <c r="Q309" s="170"/>
      <c r="R309" s="170"/>
      <c r="S309" s="170"/>
    </row>
    <row r="310">
      <c r="A310" s="170"/>
      <c r="B310" s="170"/>
      <c r="C310" s="170"/>
      <c r="D310" s="170"/>
      <c r="E310" s="171"/>
      <c r="F310" s="170"/>
      <c r="G310" s="170"/>
      <c r="H310" s="170"/>
      <c r="I310" s="170"/>
      <c r="J310" s="170"/>
      <c r="K310" s="170"/>
      <c r="L310" s="170"/>
      <c r="M310" s="170"/>
      <c r="N310" s="170"/>
      <c r="O310" s="170"/>
      <c r="P310" s="170"/>
      <c r="Q310" s="170"/>
      <c r="R310" s="170"/>
      <c r="S310" s="170"/>
    </row>
    <row r="311">
      <c r="A311" s="170"/>
      <c r="B311" s="170"/>
      <c r="C311" s="170"/>
      <c r="D311" s="170"/>
      <c r="E311" s="171"/>
      <c r="F311" s="170"/>
      <c r="G311" s="170"/>
      <c r="H311" s="170"/>
      <c r="I311" s="170"/>
      <c r="J311" s="170"/>
      <c r="K311" s="170"/>
      <c r="L311" s="170"/>
      <c r="M311" s="170"/>
      <c r="N311" s="170"/>
      <c r="O311" s="170"/>
      <c r="P311" s="170"/>
      <c r="Q311" s="170"/>
      <c r="R311" s="170"/>
      <c r="S311" s="170"/>
    </row>
    <row r="312">
      <c r="A312" s="170"/>
      <c r="B312" s="170"/>
      <c r="C312" s="170"/>
      <c r="D312" s="170"/>
      <c r="E312" s="171"/>
      <c r="F312" s="170"/>
      <c r="G312" s="170"/>
      <c r="H312" s="170"/>
      <c r="I312" s="170"/>
      <c r="J312" s="170"/>
      <c r="K312" s="170"/>
      <c r="L312" s="170"/>
      <c r="M312" s="170"/>
      <c r="N312" s="170"/>
      <c r="O312" s="170"/>
      <c r="P312" s="170"/>
      <c r="Q312" s="170"/>
      <c r="R312" s="170"/>
      <c r="S312" s="170"/>
    </row>
    <row r="313">
      <c r="A313" s="170"/>
      <c r="B313" s="170"/>
      <c r="C313" s="170"/>
      <c r="D313" s="170"/>
      <c r="E313" s="171"/>
      <c r="F313" s="170"/>
      <c r="G313" s="170"/>
      <c r="H313" s="170"/>
      <c r="I313" s="170"/>
      <c r="J313" s="170"/>
      <c r="K313" s="170"/>
      <c r="L313" s="170"/>
      <c r="M313" s="170"/>
      <c r="N313" s="170"/>
      <c r="O313" s="170"/>
      <c r="P313" s="170"/>
      <c r="Q313" s="170"/>
      <c r="R313" s="170"/>
      <c r="S313" s="170"/>
    </row>
    <row r="314">
      <c r="A314" s="170"/>
      <c r="B314" s="170"/>
      <c r="C314" s="170"/>
      <c r="D314" s="170"/>
      <c r="E314" s="171"/>
      <c r="F314" s="170"/>
      <c r="G314" s="170"/>
      <c r="H314" s="170"/>
      <c r="I314" s="170"/>
      <c r="J314" s="170"/>
      <c r="K314" s="170"/>
      <c r="L314" s="170"/>
      <c r="M314" s="170"/>
      <c r="N314" s="170"/>
      <c r="O314" s="170"/>
      <c r="P314" s="170"/>
      <c r="Q314" s="170"/>
      <c r="R314" s="170"/>
      <c r="S314" s="170"/>
    </row>
    <row r="315">
      <c r="A315" s="170"/>
      <c r="B315" s="170"/>
      <c r="C315" s="170"/>
      <c r="D315" s="170"/>
      <c r="E315" s="171"/>
      <c r="F315" s="170"/>
      <c r="G315" s="170"/>
      <c r="H315" s="170"/>
      <c r="I315" s="170"/>
      <c r="J315" s="170"/>
      <c r="K315" s="170"/>
      <c r="L315" s="170"/>
      <c r="M315" s="170"/>
      <c r="N315" s="170"/>
      <c r="O315" s="170"/>
      <c r="P315" s="170"/>
      <c r="Q315" s="170"/>
      <c r="R315" s="170"/>
      <c r="S315" s="170"/>
    </row>
    <row r="316">
      <c r="A316" s="170"/>
      <c r="B316" s="170"/>
      <c r="C316" s="170"/>
      <c r="D316" s="170"/>
      <c r="E316" s="171"/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70"/>
    </row>
    <row r="317">
      <c r="A317" s="170"/>
      <c r="B317" s="170"/>
      <c r="C317" s="170"/>
      <c r="D317" s="170"/>
      <c r="E317" s="171"/>
      <c r="F317" s="170"/>
      <c r="G317" s="170"/>
      <c r="H317" s="170"/>
      <c r="I317" s="170"/>
      <c r="J317" s="170"/>
      <c r="K317" s="170"/>
      <c r="L317" s="170"/>
      <c r="M317" s="170"/>
      <c r="N317" s="170"/>
      <c r="O317" s="170"/>
      <c r="P317" s="170"/>
      <c r="Q317" s="170"/>
      <c r="R317" s="170"/>
      <c r="S317" s="170"/>
    </row>
    <row r="318">
      <c r="A318" s="170"/>
      <c r="B318" s="170"/>
      <c r="C318" s="170"/>
      <c r="D318" s="170"/>
      <c r="E318" s="171"/>
      <c r="F318" s="170"/>
      <c r="G318" s="170"/>
      <c r="H318" s="170"/>
      <c r="I318" s="170"/>
      <c r="J318" s="170"/>
      <c r="K318" s="170"/>
      <c r="L318" s="170"/>
      <c r="M318" s="170"/>
      <c r="N318" s="170"/>
      <c r="O318" s="170"/>
      <c r="P318" s="170"/>
      <c r="Q318" s="170"/>
      <c r="R318" s="170"/>
      <c r="S318" s="170"/>
    </row>
    <row r="319">
      <c r="A319" s="170"/>
      <c r="B319" s="170"/>
      <c r="C319" s="170"/>
      <c r="D319" s="170"/>
      <c r="E319" s="171"/>
      <c r="F319" s="170"/>
      <c r="G319" s="170"/>
      <c r="H319" s="170"/>
      <c r="I319" s="170"/>
      <c r="J319" s="170"/>
      <c r="K319" s="170"/>
      <c r="L319" s="170"/>
      <c r="M319" s="170"/>
      <c r="N319" s="170"/>
      <c r="O319" s="170"/>
      <c r="P319" s="170"/>
      <c r="Q319" s="170"/>
      <c r="R319" s="170"/>
      <c r="S319" s="170"/>
    </row>
    <row r="320">
      <c r="A320" s="170"/>
      <c r="B320" s="170"/>
      <c r="C320" s="170"/>
      <c r="D320" s="170"/>
      <c r="E320" s="171"/>
      <c r="F320" s="170"/>
      <c r="G320" s="170"/>
      <c r="H320" s="170"/>
      <c r="I320" s="170"/>
      <c r="J320" s="170"/>
      <c r="K320" s="170"/>
      <c r="L320" s="170"/>
      <c r="M320" s="170"/>
      <c r="N320" s="170"/>
      <c r="O320" s="170"/>
      <c r="P320" s="170"/>
      <c r="Q320" s="170"/>
      <c r="R320" s="170"/>
      <c r="S320" s="170"/>
    </row>
    <row r="321">
      <c r="A321" s="170"/>
      <c r="B321" s="170"/>
      <c r="C321" s="170"/>
      <c r="D321" s="170"/>
      <c r="E321" s="171"/>
      <c r="F321" s="170"/>
      <c r="G321" s="170"/>
      <c r="H321" s="170"/>
      <c r="I321" s="170"/>
      <c r="J321" s="170"/>
      <c r="K321" s="170"/>
      <c r="L321" s="170"/>
      <c r="M321" s="170"/>
      <c r="N321" s="170"/>
      <c r="O321" s="170"/>
      <c r="P321" s="170"/>
      <c r="Q321" s="170"/>
      <c r="R321" s="170"/>
      <c r="S321" s="170"/>
    </row>
    <row r="322">
      <c r="A322" s="170"/>
      <c r="B322" s="170"/>
      <c r="C322" s="170"/>
      <c r="D322" s="170"/>
      <c r="E322" s="171"/>
      <c r="F322" s="170"/>
      <c r="G322" s="170"/>
      <c r="H322" s="170"/>
      <c r="I322" s="170"/>
      <c r="J322" s="170"/>
      <c r="K322" s="170"/>
      <c r="L322" s="170"/>
      <c r="M322" s="170"/>
      <c r="N322" s="170"/>
      <c r="O322" s="170"/>
      <c r="P322" s="170"/>
      <c r="Q322" s="170"/>
      <c r="R322" s="170"/>
      <c r="S322" s="170"/>
    </row>
    <row r="323">
      <c r="A323" s="170"/>
      <c r="B323" s="170"/>
      <c r="C323" s="170"/>
      <c r="D323" s="170"/>
      <c r="E323" s="171"/>
      <c r="F323" s="170"/>
      <c r="G323" s="170"/>
      <c r="H323" s="170"/>
      <c r="I323" s="170"/>
      <c r="J323" s="170"/>
      <c r="K323" s="170"/>
      <c r="L323" s="170"/>
      <c r="M323" s="170"/>
      <c r="N323" s="170"/>
      <c r="O323" s="170"/>
      <c r="P323" s="170"/>
      <c r="Q323" s="170"/>
      <c r="R323" s="170"/>
      <c r="S323" s="170"/>
    </row>
    <row r="324">
      <c r="A324" s="170"/>
      <c r="B324" s="170"/>
      <c r="C324" s="170"/>
      <c r="D324" s="170"/>
      <c r="E324" s="171"/>
      <c r="F324" s="170"/>
      <c r="G324" s="170"/>
      <c r="H324" s="170"/>
      <c r="I324" s="170"/>
      <c r="J324" s="170"/>
      <c r="K324" s="170"/>
      <c r="L324" s="170"/>
      <c r="M324" s="170"/>
      <c r="N324" s="170"/>
      <c r="O324" s="170"/>
      <c r="P324" s="170"/>
      <c r="Q324" s="170"/>
      <c r="R324" s="170"/>
      <c r="S324" s="170"/>
    </row>
    <row r="325">
      <c r="A325" s="170"/>
      <c r="B325" s="170"/>
      <c r="C325" s="170"/>
      <c r="D325" s="170"/>
      <c r="E325" s="171"/>
      <c r="F325" s="170"/>
      <c r="G325" s="170"/>
      <c r="H325" s="170"/>
      <c r="I325" s="170"/>
      <c r="J325" s="170"/>
      <c r="K325" s="170"/>
      <c r="L325" s="170"/>
      <c r="M325" s="170"/>
      <c r="N325" s="170"/>
      <c r="O325" s="170"/>
      <c r="P325" s="170"/>
      <c r="Q325" s="170"/>
      <c r="R325" s="170"/>
      <c r="S325" s="170"/>
    </row>
    <row r="326">
      <c r="A326" s="170"/>
      <c r="B326" s="170"/>
      <c r="C326" s="170"/>
      <c r="D326" s="170"/>
      <c r="E326" s="171"/>
      <c r="F326" s="170"/>
      <c r="G326" s="170"/>
      <c r="H326" s="170"/>
      <c r="I326" s="170"/>
      <c r="J326" s="170"/>
      <c r="K326" s="170"/>
      <c r="L326" s="170"/>
      <c r="M326" s="170"/>
      <c r="N326" s="170"/>
      <c r="O326" s="170"/>
      <c r="P326" s="170"/>
      <c r="Q326" s="170"/>
      <c r="R326" s="170"/>
      <c r="S326" s="170"/>
    </row>
    <row r="327">
      <c r="A327" s="170"/>
      <c r="B327" s="170"/>
      <c r="C327" s="170"/>
      <c r="D327" s="170"/>
      <c r="E327" s="171"/>
      <c r="F327" s="170"/>
      <c r="G327" s="170"/>
      <c r="H327" s="170"/>
      <c r="I327" s="170"/>
      <c r="J327" s="170"/>
      <c r="K327" s="170"/>
      <c r="L327" s="170"/>
      <c r="M327" s="170"/>
      <c r="N327" s="170"/>
      <c r="O327" s="170"/>
      <c r="P327" s="170"/>
      <c r="Q327" s="170"/>
      <c r="R327" s="170"/>
      <c r="S327" s="170"/>
    </row>
    <row r="328">
      <c r="A328" s="170"/>
      <c r="B328" s="170"/>
      <c r="C328" s="170"/>
      <c r="D328" s="170"/>
      <c r="E328" s="171"/>
      <c r="F328" s="170"/>
      <c r="G328" s="170"/>
      <c r="H328" s="170"/>
      <c r="I328" s="170"/>
      <c r="J328" s="170"/>
      <c r="K328" s="170"/>
      <c r="L328" s="170"/>
      <c r="M328" s="170"/>
      <c r="N328" s="170"/>
      <c r="O328" s="170"/>
      <c r="P328" s="170"/>
      <c r="Q328" s="170"/>
      <c r="R328" s="170"/>
      <c r="S328" s="170"/>
    </row>
    <row r="329">
      <c r="A329" s="170"/>
      <c r="B329" s="170"/>
      <c r="C329" s="170"/>
      <c r="D329" s="170"/>
      <c r="E329" s="171"/>
      <c r="F329" s="170"/>
      <c r="G329" s="170"/>
      <c r="H329" s="170"/>
      <c r="I329" s="170"/>
      <c r="J329" s="170"/>
      <c r="K329" s="170"/>
      <c r="L329" s="170"/>
      <c r="M329" s="170"/>
      <c r="N329" s="170"/>
      <c r="O329" s="170"/>
      <c r="P329" s="170"/>
      <c r="Q329" s="170"/>
      <c r="R329" s="170"/>
      <c r="S329" s="170"/>
    </row>
    <row r="330">
      <c r="A330" s="170"/>
      <c r="B330" s="170"/>
      <c r="C330" s="170"/>
      <c r="D330" s="170"/>
      <c r="E330" s="171"/>
      <c r="F330" s="170"/>
      <c r="G330" s="170"/>
      <c r="H330" s="170"/>
      <c r="I330" s="170"/>
      <c r="J330" s="170"/>
      <c r="K330" s="170"/>
      <c r="L330" s="170"/>
      <c r="M330" s="170"/>
      <c r="N330" s="170"/>
      <c r="O330" s="170"/>
      <c r="P330" s="170"/>
      <c r="Q330" s="170"/>
      <c r="R330" s="170"/>
      <c r="S330" s="170"/>
    </row>
    <row r="331">
      <c r="A331" s="170"/>
      <c r="B331" s="170"/>
      <c r="C331" s="170"/>
      <c r="D331" s="170"/>
      <c r="E331" s="171"/>
      <c r="F331" s="170"/>
      <c r="G331" s="170"/>
      <c r="H331" s="170"/>
      <c r="I331" s="170"/>
      <c r="J331" s="170"/>
      <c r="K331" s="170"/>
      <c r="L331" s="170"/>
      <c r="M331" s="170"/>
      <c r="N331" s="170"/>
      <c r="O331" s="170"/>
      <c r="P331" s="170"/>
      <c r="Q331" s="170"/>
      <c r="R331" s="170"/>
      <c r="S331" s="170"/>
    </row>
    <row r="332">
      <c r="A332" s="170"/>
      <c r="B332" s="170"/>
      <c r="C332" s="170"/>
      <c r="D332" s="170"/>
      <c r="E332" s="171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</row>
    <row r="333">
      <c r="A333" s="170"/>
      <c r="B333" s="170"/>
      <c r="C333" s="170"/>
      <c r="D333" s="170"/>
      <c r="E333" s="171"/>
      <c r="F333" s="170"/>
      <c r="G333" s="170"/>
      <c r="H333" s="170"/>
      <c r="I333" s="170"/>
      <c r="J333" s="170"/>
      <c r="K333" s="170"/>
      <c r="L333" s="170"/>
      <c r="M333" s="170"/>
      <c r="N333" s="170"/>
      <c r="O333" s="170"/>
      <c r="P333" s="170"/>
      <c r="Q333" s="170"/>
      <c r="R333" s="170"/>
      <c r="S333" s="170"/>
    </row>
    <row r="334">
      <c r="A334" s="170"/>
      <c r="B334" s="170"/>
      <c r="C334" s="170"/>
      <c r="D334" s="170"/>
      <c r="E334" s="171"/>
      <c r="F334" s="170"/>
      <c r="G334" s="170"/>
      <c r="H334" s="170"/>
      <c r="I334" s="170"/>
      <c r="J334" s="170"/>
      <c r="K334" s="170"/>
      <c r="L334" s="170"/>
      <c r="M334" s="170"/>
      <c r="N334" s="170"/>
      <c r="O334" s="170"/>
      <c r="P334" s="170"/>
      <c r="Q334" s="170"/>
      <c r="R334" s="170"/>
      <c r="S334" s="170"/>
    </row>
    <row r="335">
      <c r="A335" s="170"/>
      <c r="B335" s="170"/>
      <c r="C335" s="170"/>
      <c r="D335" s="170"/>
      <c r="E335" s="171"/>
      <c r="F335" s="170"/>
      <c r="G335" s="170"/>
      <c r="H335" s="170"/>
      <c r="I335" s="170"/>
      <c r="J335" s="170"/>
      <c r="K335" s="170"/>
      <c r="L335" s="170"/>
      <c r="M335" s="170"/>
      <c r="N335" s="170"/>
      <c r="O335" s="170"/>
      <c r="P335" s="170"/>
      <c r="Q335" s="170"/>
      <c r="R335" s="170"/>
      <c r="S335" s="170"/>
    </row>
    <row r="336">
      <c r="A336" s="170"/>
      <c r="B336" s="170"/>
      <c r="C336" s="170"/>
      <c r="D336" s="170"/>
      <c r="E336" s="171"/>
      <c r="F336" s="170"/>
      <c r="G336" s="170"/>
      <c r="H336" s="170"/>
      <c r="I336" s="170"/>
      <c r="J336" s="170"/>
      <c r="K336" s="170"/>
      <c r="L336" s="170"/>
      <c r="M336" s="170"/>
      <c r="N336" s="170"/>
      <c r="O336" s="170"/>
      <c r="P336" s="170"/>
      <c r="Q336" s="170"/>
      <c r="R336" s="170"/>
      <c r="S336" s="170"/>
    </row>
    <row r="337">
      <c r="A337" s="170"/>
      <c r="B337" s="170"/>
      <c r="C337" s="170"/>
      <c r="D337" s="170"/>
      <c r="E337" s="171"/>
      <c r="F337" s="170"/>
      <c r="G337" s="170"/>
      <c r="H337" s="170"/>
      <c r="I337" s="170"/>
      <c r="J337" s="170"/>
      <c r="K337" s="170"/>
      <c r="L337" s="170"/>
      <c r="M337" s="170"/>
      <c r="N337" s="170"/>
      <c r="O337" s="170"/>
      <c r="P337" s="170"/>
      <c r="Q337" s="170"/>
      <c r="R337" s="170"/>
      <c r="S337" s="170"/>
    </row>
    <row r="338">
      <c r="A338" s="170"/>
      <c r="B338" s="170"/>
      <c r="C338" s="170"/>
      <c r="D338" s="170"/>
      <c r="E338" s="171"/>
      <c r="F338" s="170"/>
      <c r="G338" s="170"/>
      <c r="H338" s="170"/>
      <c r="I338" s="170"/>
      <c r="J338" s="170"/>
      <c r="K338" s="170"/>
      <c r="L338" s="170"/>
      <c r="M338" s="170"/>
      <c r="N338" s="170"/>
      <c r="O338" s="170"/>
      <c r="P338" s="170"/>
      <c r="Q338" s="170"/>
      <c r="R338" s="170"/>
      <c r="S338" s="170"/>
    </row>
    <row r="339">
      <c r="A339" s="170"/>
      <c r="B339" s="170"/>
      <c r="C339" s="170"/>
      <c r="D339" s="170"/>
      <c r="E339" s="171"/>
      <c r="F339" s="170"/>
      <c r="G339" s="170"/>
      <c r="H339" s="170"/>
      <c r="I339" s="170"/>
      <c r="J339" s="170"/>
      <c r="K339" s="170"/>
      <c r="L339" s="170"/>
      <c r="M339" s="170"/>
      <c r="N339" s="170"/>
      <c r="O339" s="170"/>
      <c r="P339" s="170"/>
      <c r="Q339" s="170"/>
      <c r="R339" s="170"/>
      <c r="S339" s="170"/>
    </row>
    <row r="340">
      <c r="A340" s="170"/>
      <c r="B340" s="170"/>
      <c r="C340" s="170"/>
      <c r="D340" s="170"/>
      <c r="E340" s="171"/>
      <c r="F340" s="170"/>
      <c r="G340" s="170"/>
      <c r="H340" s="170"/>
      <c r="I340" s="170"/>
      <c r="J340" s="170"/>
      <c r="K340" s="170"/>
      <c r="L340" s="170"/>
      <c r="M340" s="170"/>
      <c r="N340" s="170"/>
      <c r="O340" s="170"/>
      <c r="P340" s="170"/>
      <c r="Q340" s="170"/>
      <c r="R340" s="170"/>
      <c r="S340" s="170"/>
    </row>
    <row r="341">
      <c r="A341" s="170"/>
      <c r="B341" s="170"/>
      <c r="C341" s="170"/>
      <c r="D341" s="170"/>
      <c r="E341" s="171"/>
      <c r="F341" s="170"/>
      <c r="G341" s="170"/>
      <c r="H341" s="170"/>
      <c r="I341" s="170"/>
      <c r="J341" s="170"/>
      <c r="K341" s="170"/>
      <c r="L341" s="170"/>
      <c r="M341" s="170"/>
      <c r="N341" s="170"/>
      <c r="O341" s="170"/>
      <c r="P341" s="170"/>
      <c r="Q341" s="170"/>
      <c r="R341" s="170"/>
      <c r="S341" s="170"/>
    </row>
    <row r="342">
      <c r="A342" s="170"/>
      <c r="B342" s="170"/>
      <c r="C342" s="170"/>
      <c r="D342" s="170"/>
      <c r="E342" s="171"/>
      <c r="F342" s="170"/>
      <c r="G342" s="170"/>
      <c r="H342" s="170"/>
      <c r="I342" s="170"/>
      <c r="J342" s="170"/>
      <c r="K342" s="170"/>
      <c r="L342" s="170"/>
      <c r="M342" s="170"/>
      <c r="N342" s="170"/>
      <c r="O342" s="170"/>
      <c r="P342" s="170"/>
      <c r="Q342" s="170"/>
      <c r="R342" s="170"/>
      <c r="S342" s="170"/>
    </row>
    <row r="343">
      <c r="A343" s="170"/>
      <c r="B343" s="170"/>
      <c r="C343" s="170"/>
      <c r="D343" s="170"/>
      <c r="E343" s="171"/>
      <c r="F343" s="170"/>
      <c r="G343" s="170"/>
      <c r="H343" s="170"/>
      <c r="I343" s="170"/>
      <c r="J343" s="170"/>
      <c r="K343" s="170"/>
      <c r="L343" s="170"/>
      <c r="M343" s="170"/>
      <c r="N343" s="170"/>
      <c r="O343" s="170"/>
      <c r="P343" s="170"/>
      <c r="Q343" s="170"/>
      <c r="R343" s="170"/>
      <c r="S343" s="170"/>
    </row>
    <row r="344">
      <c r="A344" s="170"/>
      <c r="B344" s="170"/>
      <c r="C344" s="170"/>
      <c r="D344" s="170"/>
      <c r="E344" s="171"/>
      <c r="F344" s="170"/>
      <c r="G344" s="170"/>
      <c r="H344" s="170"/>
      <c r="I344" s="170"/>
      <c r="J344" s="170"/>
      <c r="K344" s="170"/>
      <c r="L344" s="170"/>
      <c r="M344" s="170"/>
      <c r="N344" s="170"/>
      <c r="O344" s="170"/>
      <c r="P344" s="170"/>
      <c r="Q344" s="170"/>
      <c r="R344" s="170"/>
      <c r="S344" s="170"/>
    </row>
    <row r="345">
      <c r="A345" s="170"/>
      <c r="B345" s="170"/>
      <c r="C345" s="170"/>
      <c r="D345" s="170"/>
      <c r="E345" s="171"/>
      <c r="F345" s="170"/>
      <c r="G345" s="170"/>
      <c r="H345" s="170"/>
      <c r="I345" s="170"/>
      <c r="J345" s="170"/>
      <c r="K345" s="170"/>
      <c r="L345" s="170"/>
      <c r="M345" s="170"/>
      <c r="N345" s="170"/>
      <c r="O345" s="170"/>
      <c r="P345" s="170"/>
      <c r="Q345" s="170"/>
      <c r="R345" s="170"/>
      <c r="S345" s="170"/>
    </row>
    <row r="346">
      <c r="A346" s="170"/>
      <c r="B346" s="170"/>
      <c r="C346" s="170"/>
      <c r="D346" s="170"/>
      <c r="E346" s="171"/>
      <c r="F346" s="170"/>
      <c r="G346" s="170"/>
      <c r="H346" s="170"/>
      <c r="I346" s="170"/>
      <c r="J346" s="170"/>
      <c r="K346" s="170"/>
      <c r="L346" s="170"/>
      <c r="M346" s="170"/>
      <c r="N346" s="170"/>
      <c r="O346" s="170"/>
      <c r="P346" s="170"/>
      <c r="Q346" s="170"/>
      <c r="R346" s="170"/>
      <c r="S346" s="170"/>
    </row>
    <row r="347">
      <c r="A347" s="170"/>
      <c r="B347" s="170"/>
      <c r="C347" s="170"/>
      <c r="D347" s="170"/>
      <c r="E347" s="171"/>
      <c r="F347" s="170"/>
      <c r="G347" s="170"/>
      <c r="H347" s="170"/>
      <c r="I347" s="170"/>
      <c r="J347" s="170"/>
      <c r="K347" s="170"/>
      <c r="L347" s="170"/>
      <c r="M347" s="170"/>
      <c r="N347" s="170"/>
      <c r="O347" s="170"/>
      <c r="P347" s="170"/>
      <c r="Q347" s="170"/>
      <c r="R347" s="170"/>
      <c r="S347" s="170"/>
    </row>
    <row r="348">
      <c r="A348" s="170"/>
      <c r="B348" s="170"/>
      <c r="C348" s="170"/>
      <c r="D348" s="170"/>
      <c r="E348" s="171"/>
      <c r="F348" s="170"/>
      <c r="G348" s="170"/>
      <c r="H348" s="170"/>
      <c r="I348" s="170"/>
      <c r="J348" s="170"/>
      <c r="K348" s="170"/>
      <c r="L348" s="170"/>
      <c r="M348" s="170"/>
      <c r="N348" s="170"/>
      <c r="O348" s="170"/>
      <c r="P348" s="170"/>
      <c r="Q348" s="170"/>
      <c r="R348" s="170"/>
      <c r="S348" s="170"/>
    </row>
    <row r="349">
      <c r="A349" s="170"/>
      <c r="B349" s="170"/>
      <c r="C349" s="170"/>
      <c r="D349" s="170"/>
      <c r="E349" s="171"/>
      <c r="F349" s="170"/>
      <c r="G349" s="170"/>
      <c r="H349" s="170"/>
      <c r="I349" s="170"/>
      <c r="J349" s="170"/>
      <c r="K349" s="170"/>
      <c r="L349" s="170"/>
      <c r="M349" s="170"/>
      <c r="N349" s="170"/>
      <c r="O349" s="170"/>
      <c r="P349" s="170"/>
      <c r="Q349" s="170"/>
      <c r="R349" s="170"/>
      <c r="S349" s="170"/>
    </row>
    <row r="350">
      <c r="A350" s="170"/>
      <c r="B350" s="170"/>
      <c r="C350" s="170"/>
      <c r="D350" s="170"/>
      <c r="E350" s="171"/>
      <c r="F350" s="170"/>
      <c r="G350" s="170"/>
      <c r="H350" s="170"/>
      <c r="I350" s="170"/>
      <c r="J350" s="170"/>
      <c r="K350" s="170"/>
      <c r="L350" s="170"/>
      <c r="M350" s="170"/>
      <c r="N350" s="170"/>
      <c r="O350" s="170"/>
      <c r="P350" s="170"/>
      <c r="Q350" s="170"/>
      <c r="R350" s="170"/>
      <c r="S350" s="170"/>
    </row>
    <row r="351">
      <c r="A351" s="170"/>
      <c r="B351" s="170"/>
      <c r="C351" s="170"/>
      <c r="D351" s="170"/>
      <c r="E351" s="171"/>
      <c r="F351" s="170"/>
      <c r="G351" s="170"/>
      <c r="H351" s="170"/>
      <c r="I351" s="170"/>
      <c r="J351" s="170"/>
      <c r="K351" s="170"/>
      <c r="L351" s="170"/>
      <c r="M351" s="170"/>
      <c r="N351" s="170"/>
      <c r="O351" s="170"/>
      <c r="P351" s="170"/>
      <c r="Q351" s="170"/>
      <c r="R351" s="170"/>
      <c r="S351" s="170"/>
    </row>
    <row r="352">
      <c r="A352" s="170"/>
      <c r="B352" s="170"/>
      <c r="C352" s="170"/>
      <c r="D352" s="170"/>
      <c r="E352" s="171"/>
      <c r="F352" s="170"/>
      <c r="G352" s="170"/>
      <c r="H352" s="170"/>
      <c r="I352" s="170"/>
      <c r="J352" s="170"/>
      <c r="K352" s="170"/>
      <c r="L352" s="170"/>
      <c r="M352" s="170"/>
      <c r="N352" s="170"/>
      <c r="O352" s="170"/>
      <c r="P352" s="170"/>
      <c r="Q352" s="170"/>
      <c r="R352" s="170"/>
      <c r="S352" s="170"/>
    </row>
    <row r="353">
      <c r="A353" s="170"/>
      <c r="B353" s="170"/>
      <c r="C353" s="170"/>
      <c r="D353" s="170"/>
      <c r="E353" s="171"/>
      <c r="F353" s="170"/>
      <c r="G353" s="170"/>
      <c r="H353" s="170"/>
      <c r="I353" s="170"/>
      <c r="J353" s="170"/>
      <c r="K353" s="170"/>
      <c r="L353" s="170"/>
      <c r="M353" s="170"/>
      <c r="N353" s="170"/>
      <c r="O353" s="170"/>
      <c r="P353" s="170"/>
      <c r="Q353" s="170"/>
      <c r="R353" s="170"/>
      <c r="S353" s="170"/>
    </row>
    <row r="354">
      <c r="A354" s="170"/>
      <c r="B354" s="170"/>
      <c r="C354" s="170"/>
      <c r="D354" s="170"/>
      <c r="E354" s="171"/>
      <c r="F354" s="170"/>
      <c r="G354" s="170"/>
      <c r="H354" s="170"/>
      <c r="I354" s="170"/>
      <c r="J354" s="170"/>
      <c r="K354" s="170"/>
      <c r="L354" s="170"/>
      <c r="M354" s="170"/>
      <c r="N354" s="170"/>
      <c r="O354" s="170"/>
      <c r="P354" s="170"/>
      <c r="Q354" s="170"/>
      <c r="R354" s="170"/>
      <c r="S354" s="170"/>
    </row>
    <row r="355">
      <c r="A355" s="170"/>
      <c r="B355" s="170"/>
      <c r="C355" s="170"/>
      <c r="D355" s="170"/>
      <c r="E355" s="171"/>
      <c r="F355" s="170"/>
      <c r="G355" s="170"/>
      <c r="H355" s="170"/>
      <c r="I355" s="170"/>
      <c r="J355" s="170"/>
      <c r="K355" s="170"/>
      <c r="L355" s="170"/>
      <c r="M355" s="170"/>
      <c r="N355" s="170"/>
      <c r="O355" s="170"/>
      <c r="P355" s="170"/>
      <c r="Q355" s="170"/>
      <c r="R355" s="170"/>
      <c r="S355" s="170"/>
    </row>
    <row r="356">
      <c r="A356" s="170"/>
      <c r="B356" s="170"/>
      <c r="C356" s="170"/>
      <c r="D356" s="170"/>
      <c r="E356" s="171"/>
      <c r="F356" s="170"/>
      <c r="G356" s="170"/>
      <c r="H356" s="170"/>
      <c r="I356" s="170"/>
      <c r="J356" s="170"/>
      <c r="K356" s="170"/>
      <c r="L356" s="170"/>
      <c r="M356" s="170"/>
      <c r="N356" s="170"/>
      <c r="O356" s="170"/>
      <c r="P356" s="170"/>
      <c r="Q356" s="170"/>
      <c r="R356" s="170"/>
      <c r="S356" s="170"/>
    </row>
    <row r="357">
      <c r="A357" s="170"/>
      <c r="B357" s="170"/>
      <c r="C357" s="170"/>
      <c r="D357" s="170"/>
      <c r="E357" s="171"/>
      <c r="F357" s="170"/>
      <c r="G357" s="170"/>
      <c r="H357" s="170"/>
      <c r="I357" s="170"/>
      <c r="J357" s="170"/>
      <c r="K357" s="170"/>
      <c r="L357" s="170"/>
      <c r="M357" s="170"/>
      <c r="N357" s="170"/>
      <c r="O357" s="170"/>
      <c r="P357" s="170"/>
      <c r="Q357" s="170"/>
      <c r="R357" s="170"/>
      <c r="S357" s="170"/>
    </row>
    <row r="358">
      <c r="A358" s="170"/>
      <c r="B358" s="170"/>
      <c r="C358" s="170"/>
      <c r="D358" s="170"/>
      <c r="E358" s="171"/>
      <c r="F358" s="170"/>
      <c r="G358" s="170"/>
      <c r="H358" s="170"/>
      <c r="I358" s="170"/>
      <c r="J358" s="170"/>
      <c r="K358" s="170"/>
      <c r="L358" s="170"/>
      <c r="M358" s="170"/>
      <c r="N358" s="170"/>
      <c r="O358" s="170"/>
      <c r="P358" s="170"/>
      <c r="Q358" s="170"/>
      <c r="R358" s="170"/>
      <c r="S358" s="170"/>
    </row>
    <row r="359">
      <c r="A359" s="170"/>
      <c r="B359" s="170"/>
      <c r="C359" s="170"/>
      <c r="D359" s="170"/>
      <c r="E359" s="171"/>
      <c r="F359" s="170"/>
      <c r="G359" s="170"/>
      <c r="H359" s="170"/>
      <c r="I359" s="170"/>
      <c r="J359" s="170"/>
      <c r="K359" s="170"/>
      <c r="L359" s="170"/>
      <c r="M359" s="170"/>
      <c r="N359" s="170"/>
      <c r="O359" s="170"/>
      <c r="P359" s="170"/>
      <c r="Q359" s="170"/>
      <c r="R359" s="170"/>
      <c r="S359" s="170"/>
    </row>
    <row r="360">
      <c r="A360" s="170"/>
      <c r="B360" s="170"/>
      <c r="C360" s="170"/>
      <c r="D360" s="170"/>
      <c r="E360" s="171"/>
      <c r="F360" s="170"/>
      <c r="G360" s="170"/>
      <c r="H360" s="170"/>
      <c r="I360" s="170"/>
      <c r="J360" s="170"/>
      <c r="K360" s="170"/>
      <c r="L360" s="170"/>
      <c r="M360" s="170"/>
      <c r="N360" s="170"/>
      <c r="O360" s="170"/>
      <c r="P360" s="170"/>
      <c r="Q360" s="170"/>
      <c r="R360" s="170"/>
      <c r="S360" s="170"/>
    </row>
    <row r="361">
      <c r="A361" s="170"/>
      <c r="B361" s="170"/>
      <c r="C361" s="170"/>
      <c r="D361" s="170"/>
      <c r="E361" s="171"/>
      <c r="F361" s="170"/>
      <c r="G361" s="170"/>
      <c r="H361" s="170"/>
      <c r="I361" s="170"/>
      <c r="J361" s="170"/>
      <c r="K361" s="170"/>
      <c r="L361" s="170"/>
      <c r="M361" s="170"/>
      <c r="N361" s="170"/>
      <c r="O361" s="170"/>
      <c r="P361" s="170"/>
      <c r="Q361" s="170"/>
      <c r="R361" s="170"/>
      <c r="S361" s="170"/>
    </row>
    <row r="362">
      <c r="A362" s="170"/>
      <c r="B362" s="170"/>
      <c r="C362" s="170"/>
      <c r="D362" s="170"/>
      <c r="E362" s="171"/>
      <c r="F362" s="170"/>
      <c r="G362" s="170"/>
      <c r="H362" s="170"/>
      <c r="I362" s="170"/>
      <c r="J362" s="170"/>
      <c r="K362" s="170"/>
      <c r="L362" s="170"/>
      <c r="M362" s="170"/>
      <c r="N362" s="170"/>
      <c r="O362" s="170"/>
      <c r="P362" s="170"/>
      <c r="Q362" s="170"/>
      <c r="R362" s="170"/>
      <c r="S362" s="170"/>
    </row>
    <row r="363">
      <c r="A363" s="170"/>
      <c r="B363" s="170"/>
      <c r="C363" s="170"/>
      <c r="D363" s="170"/>
      <c r="E363" s="171"/>
      <c r="F363" s="170"/>
      <c r="G363" s="170"/>
      <c r="H363" s="170"/>
      <c r="I363" s="170"/>
      <c r="J363" s="170"/>
      <c r="K363" s="170"/>
      <c r="L363" s="170"/>
      <c r="M363" s="170"/>
      <c r="N363" s="170"/>
      <c r="O363" s="170"/>
      <c r="P363" s="170"/>
      <c r="Q363" s="170"/>
      <c r="R363" s="170"/>
      <c r="S363" s="170"/>
    </row>
    <row r="364">
      <c r="A364" s="170"/>
      <c r="B364" s="170"/>
      <c r="C364" s="170"/>
      <c r="D364" s="170"/>
      <c r="E364" s="171"/>
      <c r="F364" s="170"/>
      <c r="G364" s="170"/>
      <c r="H364" s="170"/>
      <c r="I364" s="170"/>
      <c r="J364" s="170"/>
      <c r="K364" s="170"/>
      <c r="L364" s="170"/>
      <c r="M364" s="170"/>
      <c r="N364" s="170"/>
      <c r="O364" s="170"/>
      <c r="P364" s="170"/>
      <c r="Q364" s="170"/>
      <c r="R364" s="170"/>
      <c r="S364" s="170"/>
    </row>
    <row r="365">
      <c r="A365" s="170"/>
      <c r="B365" s="170"/>
      <c r="C365" s="170"/>
      <c r="D365" s="170"/>
      <c r="E365" s="171"/>
      <c r="F365" s="170"/>
      <c r="G365" s="170"/>
      <c r="H365" s="170"/>
      <c r="I365" s="170"/>
      <c r="J365" s="170"/>
      <c r="K365" s="170"/>
      <c r="L365" s="170"/>
      <c r="M365" s="170"/>
      <c r="N365" s="170"/>
      <c r="O365" s="170"/>
      <c r="P365" s="170"/>
      <c r="Q365" s="170"/>
      <c r="R365" s="170"/>
      <c r="S365" s="170"/>
    </row>
    <row r="366">
      <c r="A366" s="170"/>
      <c r="B366" s="170"/>
      <c r="C366" s="170"/>
      <c r="D366" s="170"/>
      <c r="E366" s="171"/>
      <c r="F366" s="170"/>
      <c r="G366" s="170"/>
      <c r="H366" s="170"/>
      <c r="I366" s="170"/>
      <c r="J366" s="170"/>
      <c r="K366" s="170"/>
      <c r="L366" s="170"/>
      <c r="M366" s="170"/>
      <c r="N366" s="170"/>
      <c r="O366" s="170"/>
      <c r="P366" s="170"/>
      <c r="Q366" s="170"/>
      <c r="R366" s="170"/>
      <c r="S366" s="170"/>
    </row>
    <row r="367">
      <c r="A367" s="170"/>
      <c r="B367" s="170"/>
      <c r="C367" s="170"/>
      <c r="D367" s="170"/>
      <c r="E367" s="171"/>
      <c r="F367" s="170"/>
      <c r="G367" s="170"/>
      <c r="H367" s="170"/>
      <c r="I367" s="170"/>
      <c r="J367" s="170"/>
      <c r="K367" s="170"/>
      <c r="L367" s="170"/>
      <c r="M367" s="170"/>
      <c r="N367" s="170"/>
      <c r="O367" s="170"/>
      <c r="P367" s="170"/>
      <c r="Q367" s="170"/>
      <c r="R367" s="170"/>
      <c r="S367" s="170"/>
    </row>
    <row r="368">
      <c r="A368" s="170"/>
      <c r="B368" s="170"/>
      <c r="C368" s="170"/>
      <c r="D368" s="170"/>
      <c r="E368" s="171"/>
      <c r="F368" s="170"/>
      <c r="G368" s="170"/>
      <c r="H368" s="170"/>
      <c r="I368" s="170"/>
      <c r="J368" s="170"/>
      <c r="K368" s="170"/>
      <c r="L368" s="170"/>
      <c r="M368" s="170"/>
      <c r="N368" s="170"/>
      <c r="O368" s="170"/>
      <c r="P368" s="170"/>
      <c r="Q368" s="170"/>
      <c r="R368" s="170"/>
      <c r="S368" s="170"/>
    </row>
    <row r="369">
      <c r="A369" s="170"/>
      <c r="B369" s="170"/>
      <c r="C369" s="170"/>
      <c r="D369" s="170"/>
      <c r="E369" s="171"/>
      <c r="F369" s="170"/>
      <c r="G369" s="170"/>
      <c r="H369" s="170"/>
      <c r="I369" s="170"/>
      <c r="J369" s="170"/>
      <c r="K369" s="170"/>
      <c r="L369" s="170"/>
      <c r="M369" s="170"/>
      <c r="N369" s="170"/>
      <c r="O369" s="170"/>
      <c r="P369" s="170"/>
      <c r="Q369" s="170"/>
      <c r="R369" s="170"/>
      <c r="S369" s="170"/>
    </row>
    <row r="370">
      <c r="A370" s="170"/>
      <c r="B370" s="170"/>
      <c r="C370" s="170"/>
      <c r="D370" s="170"/>
      <c r="E370" s="171"/>
      <c r="F370" s="170"/>
      <c r="G370" s="170"/>
      <c r="H370" s="170"/>
      <c r="I370" s="170"/>
      <c r="J370" s="170"/>
      <c r="K370" s="170"/>
      <c r="L370" s="170"/>
      <c r="M370" s="170"/>
      <c r="N370" s="170"/>
      <c r="O370" s="170"/>
      <c r="P370" s="170"/>
      <c r="Q370" s="170"/>
      <c r="R370" s="170"/>
      <c r="S370" s="170"/>
    </row>
    <row r="371">
      <c r="A371" s="170"/>
      <c r="B371" s="170"/>
      <c r="C371" s="170"/>
      <c r="D371" s="170"/>
      <c r="E371" s="171"/>
      <c r="F371" s="170"/>
      <c r="G371" s="170"/>
      <c r="H371" s="170"/>
      <c r="I371" s="170"/>
      <c r="J371" s="170"/>
      <c r="K371" s="170"/>
      <c r="L371" s="170"/>
      <c r="M371" s="170"/>
      <c r="N371" s="170"/>
      <c r="O371" s="170"/>
      <c r="P371" s="170"/>
      <c r="Q371" s="170"/>
      <c r="R371" s="170"/>
      <c r="S371" s="170"/>
    </row>
    <row r="372">
      <c r="A372" s="170"/>
      <c r="B372" s="170"/>
      <c r="C372" s="170"/>
      <c r="D372" s="170"/>
      <c r="E372" s="171"/>
      <c r="F372" s="170"/>
      <c r="G372" s="170"/>
      <c r="H372" s="170"/>
      <c r="I372" s="170"/>
      <c r="J372" s="170"/>
      <c r="K372" s="170"/>
      <c r="L372" s="170"/>
      <c r="M372" s="170"/>
      <c r="N372" s="170"/>
      <c r="O372" s="170"/>
      <c r="P372" s="170"/>
      <c r="Q372" s="170"/>
      <c r="R372" s="170"/>
      <c r="S372" s="170"/>
    </row>
    <row r="373">
      <c r="A373" s="170"/>
      <c r="B373" s="170"/>
      <c r="C373" s="170"/>
      <c r="D373" s="170"/>
      <c r="E373" s="171"/>
      <c r="F373" s="170"/>
      <c r="G373" s="170"/>
      <c r="H373" s="170"/>
      <c r="I373" s="170"/>
      <c r="J373" s="170"/>
      <c r="K373" s="170"/>
      <c r="L373" s="170"/>
      <c r="M373" s="170"/>
      <c r="N373" s="170"/>
      <c r="O373" s="170"/>
      <c r="P373" s="170"/>
      <c r="Q373" s="170"/>
      <c r="R373" s="170"/>
      <c r="S373" s="170"/>
    </row>
    <row r="374">
      <c r="A374" s="170"/>
      <c r="B374" s="170"/>
      <c r="C374" s="170"/>
      <c r="D374" s="170"/>
      <c r="E374" s="171"/>
      <c r="F374" s="170"/>
      <c r="G374" s="170"/>
      <c r="H374" s="170"/>
      <c r="I374" s="170"/>
      <c r="J374" s="170"/>
      <c r="K374" s="170"/>
      <c r="L374" s="170"/>
      <c r="M374" s="170"/>
      <c r="N374" s="170"/>
      <c r="O374" s="170"/>
      <c r="P374" s="170"/>
      <c r="Q374" s="170"/>
      <c r="R374" s="170"/>
      <c r="S374" s="170"/>
    </row>
    <row r="375">
      <c r="A375" s="170"/>
      <c r="B375" s="170"/>
      <c r="C375" s="170"/>
      <c r="D375" s="170"/>
      <c r="E375" s="171"/>
      <c r="F375" s="170"/>
      <c r="G375" s="170"/>
      <c r="H375" s="170"/>
      <c r="I375" s="170"/>
      <c r="J375" s="170"/>
      <c r="K375" s="170"/>
      <c r="L375" s="170"/>
      <c r="M375" s="170"/>
      <c r="N375" s="170"/>
      <c r="O375" s="170"/>
      <c r="P375" s="170"/>
      <c r="Q375" s="170"/>
      <c r="R375" s="170"/>
      <c r="S375" s="170"/>
    </row>
    <row r="376">
      <c r="A376" s="170"/>
      <c r="B376" s="170"/>
      <c r="C376" s="170"/>
      <c r="D376" s="170"/>
      <c r="E376" s="171"/>
      <c r="F376" s="170"/>
      <c r="G376" s="170"/>
      <c r="H376" s="170"/>
      <c r="I376" s="170"/>
      <c r="J376" s="170"/>
      <c r="K376" s="170"/>
      <c r="L376" s="170"/>
      <c r="M376" s="170"/>
      <c r="N376" s="170"/>
      <c r="O376" s="170"/>
      <c r="P376" s="170"/>
      <c r="Q376" s="170"/>
      <c r="R376" s="170"/>
      <c r="S376" s="170"/>
    </row>
    <row r="377">
      <c r="A377" s="170"/>
      <c r="B377" s="170"/>
      <c r="C377" s="170"/>
      <c r="D377" s="170"/>
      <c r="E377" s="171"/>
      <c r="F377" s="170"/>
      <c r="G377" s="170"/>
      <c r="H377" s="170"/>
      <c r="I377" s="170"/>
      <c r="J377" s="170"/>
      <c r="K377" s="170"/>
      <c r="L377" s="170"/>
      <c r="M377" s="170"/>
      <c r="N377" s="170"/>
      <c r="O377" s="170"/>
      <c r="P377" s="170"/>
      <c r="Q377" s="170"/>
      <c r="R377" s="170"/>
      <c r="S377" s="170"/>
    </row>
    <row r="378">
      <c r="A378" s="170"/>
      <c r="B378" s="170"/>
      <c r="C378" s="170"/>
      <c r="D378" s="170"/>
      <c r="E378" s="171"/>
      <c r="F378" s="170"/>
      <c r="G378" s="170"/>
      <c r="H378" s="170"/>
      <c r="I378" s="170"/>
      <c r="J378" s="170"/>
      <c r="K378" s="170"/>
      <c r="L378" s="170"/>
      <c r="M378" s="170"/>
      <c r="N378" s="170"/>
      <c r="O378" s="170"/>
      <c r="P378" s="170"/>
      <c r="Q378" s="170"/>
      <c r="R378" s="170"/>
      <c r="S378" s="170"/>
    </row>
    <row r="379">
      <c r="A379" s="170"/>
      <c r="B379" s="170"/>
      <c r="C379" s="170"/>
      <c r="D379" s="170"/>
      <c r="E379" s="171"/>
      <c r="F379" s="170"/>
      <c r="G379" s="170"/>
      <c r="H379" s="170"/>
      <c r="I379" s="170"/>
      <c r="J379" s="170"/>
      <c r="K379" s="170"/>
      <c r="L379" s="170"/>
      <c r="M379" s="170"/>
      <c r="N379" s="170"/>
      <c r="O379" s="170"/>
      <c r="P379" s="170"/>
      <c r="Q379" s="170"/>
      <c r="R379" s="170"/>
      <c r="S379" s="170"/>
    </row>
    <row r="380">
      <c r="A380" s="170"/>
      <c r="B380" s="170"/>
      <c r="C380" s="170"/>
      <c r="D380" s="170"/>
      <c r="E380" s="171"/>
      <c r="F380" s="170"/>
      <c r="G380" s="170"/>
      <c r="H380" s="170"/>
      <c r="I380" s="170"/>
      <c r="J380" s="170"/>
      <c r="K380" s="170"/>
      <c r="L380" s="170"/>
      <c r="M380" s="170"/>
      <c r="N380" s="170"/>
      <c r="O380" s="170"/>
      <c r="P380" s="170"/>
      <c r="Q380" s="170"/>
      <c r="R380" s="170"/>
      <c r="S380" s="170"/>
    </row>
    <row r="381">
      <c r="A381" s="170"/>
      <c r="B381" s="170"/>
      <c r="C381" s="170"/>
      <c r="D381" s="170"/>
      <c r="E381" s="171"/>
      <c r="F381" s="170"/>
      <c r="G381" s="170"/>
      <c r="H381" s="170"/>
      <c r="I381" s="170"/>
      <c r="J381" s="170"/>
      <c r="K381" s="170"/>
      <c r="L381" s="170"/>
      <c r="M381" s="170"/>
      <c r="N381" s="170"/>
      <c r="O381" s="170"/>
      <c r="P381" s="170"/>
      <c r="Q381" s="170"/>
      <c r="R381" s="170"/>
      <c r="S381" s="170"/>
    </row>
    <row r="382">
      <c r="A382" s="170"/>
      <c r="B382" s="170"/>
      <c r="C382" s="170"/>
      <c r="D382" s="170"/>
      <c r="E382" s="171"/>
      <c r="F382" s="170"/>
      <c r="G382" s="170"/>
      <c r="H382" s="170"/>
      <c r="I382" s="170"/>
      <c r="J382" s="170"/>
      <c r="K382" s="170"/>
      <c r="L382" s="170"/>
      <c r="M382" s="170"/>
      <c r="N382" s="170"/>
      <c r="O382" s="170"/>
      <c r="P382" s="170"/>
      <c r="Q382" s="170"/>
      <c r="R382" s="170"/>
      <c r="S382" s="170"/>
    </row>
    <row r="383">
      <c r="A383" s="170"/>
      <c r="B383" s="170"/>
      <c r="C383" s="170"/>
      <c r="D383" s="170"/>
      <c r="E383" s="171"/>
      <c r="F383" s="170"/>
      <c r="G383" s="170"/>
      <c r="H383" s="170"/>
      <c r="I383" s="170"/>
      <c r="J383" s="170"/>
      <c r="K383" s="170"/>
      <c r="L383" s="170"/>
      <c r="M383" s="170"/>
      <c r="N383" s="170"/>
      <c r="O383" s="170"/>
      <c r="P383" s="170"/>
      <c r="Q383" s="170"/>
      <c r="R383" s="170"/>
      <c r="S383" s="170"/>
    </row>
    <row r="384">
      <c r="A384" s="170"/>
      <c r="B384" s="170"/>
      <c r="C384" s="170"/>
      <c r="D384" s="170"/>
      <c r="E384" s="171"/>
      <c r="F384" s="170"/>
      <c r="G384" s="170"/>
      <c r="H384" s="170"/>
      <c r="I384" s="170"/>
      <c r="J384" s="170"/>
      <c r="K384" s="170"/>
      <c r="L384" s="170"/>
      <c r="M384" s="170"/>
      <c r="N384" s="170"/>
      <c r="O384" s="170"/>
      <c r="P384" s="170"/>
      <c r="Q384" s="170"/>
      <c r="R384" s="170"/>
      <c r="S384" s="170"/>
    </row>
    <row r="385">
      <c r="A385" s="170"/>
      <c r="B385" s="170"/>
      <c r="C385" s="170"/>
      <c r="D385" s="170"/>
      <c r="E385" s="171"/>
      <c r="F385" s="170"/>
      <c r="G385" s="170"/>
      <c r="H385" s="170"/>
      <c r="I385" s="170"/>
      <c r="J385" s="170"/>
      <c r="K385" s="170"/>
      <c r="L385" s="170"/>
      <c r="M385" s="170"/>
      <c r="N385" s="170"/>
      <c r="O385" s="170"/>
      <c r="P385" s="170"/>
      <c r="Q385" s="170"/>
      <c r="R385" s="170"/>
      <c r="S385" s="170"/>
    </row>
    <row r="386">
      <c r="A386" s="170"/>
      <c r="B386" s="170"/>
      <c r="C386" s="170"/>
      <c r="D386" s="170"/>
      <c r="E386" s="171"/>
      <c r="F386" s="170"/>
      <c r="G386" s="170"/>
      <c r="H386" s="170"/>
      <c r="I386" s="170"/>
      <c r="J386" s="170"/>
      <c r="K386" s="170"/>
      <c r="L386" s="170"/>
      <c r="M386" s="170"/>
      <c r="N386" s="170"/>
      <c r="O386" s="170"/>
      <c r="P386" s="170"/>
      <c r="Q386" s="170"/>
      <c r="R386" s="170"/>
      <c r="S386" s="170"/>
    </row>
    <row r="387">
      <c r="A387" s="170"/>
      <c r="B387" s="170"/>
      <c r="C387" s="170"/>
      <c r="D387" s="170"/>
      <c r="E387" s="171"/>
      <c r="F387" s="170"/>
      <c r="G387" s="170"/>
      <c r="H387" s="170"/>
      <c r="I387" s="170"/>
      <c r="J387" s="170"/>
      <c r="K387" s="170"/>
      <c r="L387" s="170"/>
      <c r="M387" s="170"/>
      <c r="N387" s="170"/>
      <c r="O387" s="170"/>
      <c r="P387" s="170"/>
      <c r="Q387" s="170"/>
      <c r="R387" s="170"/>
      <c r="S387" s="170"/>
    </row>
    <row r="388">
      <c r="A388" s="170"/>
      <c r="B388" s="170"/>
      <c r="C388" s="170"/>
      <c r="D388" s="170"/>
      <c r="E388" s="171"/>
      <c r="F388" s="170"/>
      <c r="G388" s="170"/>
      <c r="H388" s="170"/>
      <c r="I388" s="170"/>
      <c r="J388" s="170"/>
      <c r="K388" s="170"/>
      <c r="L388" s="170"/>
      <c r="M388" s="170"/>
      <c r="N388" s="170"/>
      <c r="O388" s="170"/>
      <c r="P388" s="170"/>
      <c r="Q388" s="170"/>
      <c r="R388" s="170"/>
      <c r="S388" s="170"/>
    </row>
    <row r="389">
      <c r="A389" s="170"/>
      <c r="B389" s="170"/>
      <c r="C389" s="170"/>
      <c r="D389" s="170"/>
      <c r="E389" s="171"/>
      <c r="F389" s="170"/>
      <c r="G389" s="170"/>
      <c r="H389" s="170"/>
      <c r="I389" s="170"/>
      <c r="J389" s="170"/>
      <c r="K389" s="170"/>
      <c r="L389" s="170"/>
      <c r="M389" s="170"/>
      <c r="N389" s="170"/>
      <c r="O389" s="170"/>
      <c r="P389" s="170"/>
      <c r="Q389" s="170"/>
      <c r="R389" s="170"/>
      <c r="S389" s="170"/>
    </row>
    <row r="390">
      <c r="A390" s="170"/>
      <c r="B390" s="170"/>
      <c r="C390" s="170"/>
      <c r="D390" s="170"/>
      <c r="E390" s="171"/>
      <c r="F390" s="170"/>
      <c r="G390" s="170"/>
      <c r="H390" s="170"/>
      <c r="I390" s="170"/>
      <c r="J390" s="170"/>
      <c r="K390" s="170"/>
      <c r="L390" s="170"/>
      <c r="M390" s="170"/>
      <c r="N390" s="170"/>
      <c r="O390" s="170"/>
      <c r="P390" s="170"/>
      <c r="Q390" s="170"/>
      <c r="R390" s="170"/>
      <c r="S390" s="170"/>
    </row>
    <row r="391">
      <c r="A391" s="170"/>
      <c r="B391" s="170"/>
      <c r="C391" s="170"/>
      <c r="D391" s="170"/>
      <c r="E391" s="171"/>
      <c r="F391" s="170"/>
      <c r="G391" s="170"/>
      <c r="H391" s="170"/>
      <c r="I391" s="170"/>
      <c r="J391" s="170"/>
      <c r="K391" s="170"/>
      <c r="L391" s="170"/>
      <c r="M391" s="170"/>
      <c r="N391" s="170"/>
      <c r="O391" s="170"/>
      <c r="P391" s="170"/>
      <c r="Q391" s="170"/>
      <c r="R391" s="170"/>
      <c r="S391" s="170"/>
    </row>
    <row r="392">
      <c r="A392" s="170"/>
      <c r="B392" s="170"/>
      <c r="C392" s="170"/>
      <c r="D392" s="170"/>
      <c r="E392" s="171"/>
      <c r="F392" s="170"/>
      <c r="G392" s="170"/>
      <c r="H392" s="170"/>
      <c r="I392" s="170"/>
      <c r="J392" s="170"/>
      <c r="K392" s="170"/>
      <c r="L392" s="170"/>
      <c r="M392" s="170"/>
      <c r="N392" s="170"/>
      <c r="O392" s="170"/>
      <c r="P392" s="170"/>
      <c r="Q392" s="170"/>
      <c r="R392" s="170"/>
      <c r="S392" s="170"/>
    </row>
    <row r="393">
      <c r="A393" s="170"/>
      <c r="B393" s="170"/>
      <c r="C393" s="170"/>
      <c r="D393" s="170"/>
      <c r="E393" s="171"/>
      <c r="F393" s="170"/>
      <c r="G393" s="170"/>
      <c r="H393" s="170"/>
      <c r="I393" s="170"/>
      <c r="J393" s="170"/>
      <c r="K393" s="170"/>
      <c r="L393" s="170"/>
      <c r="M393" s="170"/>
      <c r="N393" s="170"/>
      <c r="O393" s="170"/>
      <c r="P393" s="170"/>
      <c r="Q393" s="170"/>
      <c r="R393" s="170"/>
      <c r="S393" s="170"/>
    </row>
    <row r="394">
      <c r="A394" s="170"/>
      <c r="B394" s="170"/>
      <c r="C394" s="170"/>
      <c r="D394" s="170"/>
      <c r="E394" s="171"/>
      <c r="F394" s="170"/>
      <c r="G394" s="170"/>
      <c r="H394" s="170"/>
      <c r="I394" s="170"/>
      <c r="J394" s="170"/>
      <c r="K394" s="170"/>
      <c r="L394" s="170"/>
      <c r="M394" s="170"/>
      <c r="N394" s="170"/>
      <c r="O394" s="170"/>
      <c r="P394" s="170"/>
      <c r="Q394" s="170"/>
      <c r="R394" s="170"/>
      <c r="S394" s="170"/>
    </row>
    <row r="395">
      <c r="A395" s="170"/>
      <c r="B395" s="170"/>
      <c r="C395" s="170"/>
      <c r="D395" s="170"/>
      <c r="E395" s="171"/>
      <c r="F395" s="170"/>
      <c r="G395" s="170"/>
      <c r="H395" s="170"/>
      <c r="I395" s="170"/>
      <c r="J395" s="170"/>
      <c r="K395" s="170"/>
      <c r="L395" s="170"/>
      <c r="M395" s="170"/>
      <c r="N395" s="170"/>
      <c r="O395" s="170"/>
      <c r="P395" s="170"/>
      <c r="Q395" s="170"/>
      <c r="R395" s="170"/>
      <c r="S395" s="170"/>
    </row>
    <row r="396">
      <c r="A396" s="170"/>
      <c r="B396" s="170"/>
      <c r="C396" s="170"/>
      <c r="D396" s="170"/>
      <c r="E396" s="171"/>
      <c r="F396" s="170"/>
      <c r="G396" s="170"/>
      <c r="H396" s="170"/>
      <c r="I396" s="170"/>
      <c r="J396" s="170"/>
      <c r="K396" s="170"/>
      <c r="L396" s="170"/>
      <c r="M396" s="170"/>
      <c r="N396" s="170"/>
      <c r="O396" s="170"/>
      <c r="P396" s="170"/>
      <c r="Q396" s="170"/>
      <c r="R396" s="170"/>
      <c r="S396" s="170"/>
    </row>
    <row r="397">
      <c r="A397" s="170"/>
      <c r="B397" s="170"/>
      <c r="C397" s="170"/>
      <c r="D397" s="170"/>
      <c r="E397" s="171"/>
      <c r="F397" s="170"/>
      <c r="G397" s="170"/>
      <c r="H397" s="170"/>
      <c r="I397" s="170"/>
      <c r="J397" s="170"/>
      <c r="K397" s="170"/>
      <c r="L397" s="170"/>
      <c r="M397" s="170"/>
      <c r="N397" s="170"/>
      <c r="O397" s="170"/>
      <c r="P397" s="170"/>
      <c r="Q397" s="170"/>
      <c r="R397" s="170"/>
      <c r="S397" s="170"/>
    </row>
    <row r="398">
      <c r="A398" s="170"/>
      <c r="B398" s="170"/>
      <c r="C398" s="170"/>
      <c r="D398" s="170"/>
      <c r="E398" s="171"/>
      <c r="F398" s="170"/>
      <c r="G398" s="170"/>
      <c r="H398" s="170"/>
      <c r="I398" s="170"/>
      <c r="J398" s="170"/>
      <c r="K398" s="170"/>
      <c r="L398" s="170"/>
      <c r="M398" s="170"/>
      <c r="N398" s="170"/>
      <c r="O398" s="170"/>
      <c r="P398" s="170"/>
      <c r="Q398" s="170"/>
      <c r="R398" s="170"/>
      <c r="S398" s="170"/>
    </row>
    <row r="399">
      <c r="A399" s="170"/>
      <c r="B399" s="170"/>
      <c r="C399" s="170"/>
      <c r="D399" s="170"/>
      <c r="E399" s="171"/>
      <c r="F399" s="170"/>
      <c r="G399" s="170"/>
      <c r="H399" s="170"/>
      <c r="I399" s="170"/>
      <c r="J399" s="170"/>
      <c r="K399" s="170"/>
      <c r="L399" s="170"/>
      <c r="M399" s="170"/>
      <c r="N399" s="170"/>
      <c r="O399" s="170"/>
      <c r="P399" s="170"/>
      <c r="Q399" s="170"/>
      <c r="R399" s="170"/>
      <c r="S399" s="170"/>
    </row>
    <row r="400">
      <c r="A400" s="170"/>
      <c r="B400" s="170"/>
      <c r="C400" s="170"/>
      <c r="D400" s="170"/>
      <c r="E400" s="171"/>
      <c r="F400" s="170"/>
      <c r="G400" s="170"/>
      <c r="H400" s="170"/>
      <c r="I400" s="170"/>
      <c r="J400" s="170"/>
      <c r="K400" s="170"/>
      <c r="L400" s="170"/>
      <c r="M400" s="170"/>
      <c r="N400" s="170"/>
      <c r="O400" s="170"/>
      <c r="P400" s="170"/>
      <c r="Q400" s="170"/>
      <c r="R400" s="170"/>
      <c r="S400" s="170"/>
    </row>
    <row r="401">
      <c r="A401" s="170"/>
      <c r="B401" s="170"/>
      <c r="C401" s="170"/>
      <c r="D401" s="170"/>
      <c r="E401" s="171"/>
      <c r="F401" s="170"/>
      <c r="G401" s="170"/>
      <c r="H401" s="170"/>
      <c r="I401" s="170"/>
      <c r="J401" s="170"/>
      <c r="K401" s="170"/>
      <c r="L401" s="170"/>
      <c r="M401" s="170"/>
      <c r="N401" s="170"/>
      <c r="O401" s="170"/>
      <c r="P401" s="170"/>
      <c r="Q401" s="170"/>
      <c r="R401" s="170"/>
      <c r="S401" s="170"/>
    </row>
    <row r="402">
      <c r="A402" s="170"/>
      <c r="B402" s="170"/>
      <c r="C402" s="170"/>
      <c r="D402" s="170"/>
      <c r="E402" s="171"/>
      <c r="F402" s="170"/>
      <c r="G402" s="170"/>
      <c r="H402" s="170"/>
      <c r="I402" s="170"/>
      <c r="J402" s="170"/>
      <c r="K402" s="170"/>
      <c r="L402" s="170"/>
      <c r="M402" s="170"/>
      <c r="N402" s="170"/>
      <c r="O402" s="170"/>
      <c r="P402" s="170"/>
      <c r="Q402" s="170"/>
      <c r="R402" s="170"/>
      <c r="S402" s="170"/>
    </row>
    <row r="403">
      <c r="A403" s="170"/>
      <c r="B403" s="170"/>
      <c r="C403" s="170"/>
      <c r="D403" s="170"/>
      <c r="E403" s="171"/>
      <c r="F403" s="170"/>
      <c r="G403" s="170"/>
      <c r="H403" s="170"/>
      <c r="I403" s="170"/>
      <c r="J403" s="170"/>
      <c r="K403" s="170"/>
      <c r="L403" s="170"/>
      <c r="M403" s="170"/>
      <c r="N403" s="170"/>
      <c r="O403" s="170"/>
      <c r="P403" s="170"/>
      <c r="Q403" s="170"/>
      <c r="R403" s="170"/>
      <c r="S403" s="170"/>
    </row>
    <row r="404">
      <c r="A404" s="170"/>
      <c r="B404" s="170"/>
      <c r="C404" s="170"/>
      <c r="D404" s="170"/>
      <c r="E404" s="171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</row>
    <row r="405">
      <c r="A405" s="170"/>
      <c r="B405" s="170"/>
      <c r="C405" s="170"/>
      <c r="D405" s="170"/>
      <c r="E405" s="171"/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  <c r="S405" s="170"/>
    </row>
    <row r="406">
      <c r="A406" s="170"/>
      <c r="B406" s="170"/>
      <c r="C406" s="170"/>
      <c r="D406" s="170"/>
      <c r="E406" s="171"/>
      <c r="F406" s="170"/>
      <c r="G406" s="170"/>
      <c r="H406" s="170"/>
      <c r="I406" s="170"/>
      <c r="J406" s="170"/>
      <c r="K406" s="170"/>
      <c r="L406" s="170"/>
      <c r="M406" s="170"/>
      <c r="N406" s="170"/>
      <c r="O406" s="170"/>
      <c r="P406" s="170"/>
      <c r="Q406" s="170"/>
      <c r="R406" s="170"/>
      <c r="S406" s="170"/>
    </row>
    <row r="407">
      <c r="A407" s="170"/>
      <c r="B407" s="170"/>
      <c r="C407" s="170"/>
      <c r="D407" s="170"/>
      <c r="E407" s="171"/>
      <c r="F407" s="170"/>
      <c r="G407" s="170"/>
      <c r="H407" s="170"/>
      <c r="I407" s="170"/>
      <c r="J407" s="170"/>
      <c r="K407" s="170"/>
      <c r="L407" s="170"/>
      <c r="M407" s="170"/>
      <c r="N407" s="170"/>
      <c r="O407" s="170"/>
      <c r="P407" s="170"/>
      <c r="Q407" s="170"/>
      <c r="R407" s="170"/>
      <c r="S407" s="170"/>
    </row>
    <row r="408">
      <c r="A408" s="170"/>
      <c r="B408" s="170"/>
      <c r="C408" s="170"/>
      <c r="D408" s="170"/>
      <c r="E408" s="171"/>
      <c r="F408" s="170"/>
      <c r="G408" s="170"/>
      <c r="H408" s="170"/>
      <c r="I408" s="170"/>
      <c r="J408" s="170"/>
      <c r="K408" s="170"/>
      <c r="L408" s="170"/>
      <c r="M408" s="170"/>
      <c r="N408" s="170"/>
      <c r="O408" s="170"/>
      <c r="P408" s="170"/>
      <c r="Q408" s="170"/>
      <c r="R408" s="170"/>
      <c r="S408" s="170"/>
    </row>
    <row r="409">
      <c r="A409" s="170"/>
      <c r="B409" s="170"/>
      <c r="C409" s="170"/>
      <c r="D409" s="170"/>
      <c r="E409" s="171"/>
      <c r="F409" s="170"/>
      <c r="G409" s="170"/>
      <c r="H409" s="170"/>
      <c r="I409" s="170"/>
      <c r="J409" s="170"/>
      <c r="K409" s="170"/>
      <c r="L409" s="170"/>
      <c r="M409" s="170"/>
      <c r="N409" s="170"/>
      <c r="O409" s="170"/>
      <c r="P409" s="170"/>
      <c r="Q409" s="170"/>
      <c r="R409" s="170"/>
      <c r="S409" s="170"/>
    </row>
    <row r="410">
      <c r="A410" s="170"/>
      <c r="B410" s="170"/>
      <c r="C410" s="170"/>
      <c r="D410" s="170"/>
      <c r="E410" s="171"/>
      <c r="F410" s="170"/>
      <c r="G410" s="170"/>
      <c r="H410" s="170"/>
      <c r="I410" s="170"/>
      <c r="J410" s="170"/>
      <c r="K410" s="170"/>
      <c r="L410" s="170"/>
      <c r="M410" s="170"/>
      <c r="N410" s="170"/>
      <c r="O410" s="170"/>
      <c r="P410" s="170"/>
      <c r="Q410" s="170"/>
      <c r="R410" s="170"/>
      <c r="S410" s="170"/>
    </row>
    <row r="411">
      <c r="A411" s="170"/>
      <c r="B411" s="170"/>
      <c r="C411" s="170"/>
      <c r="D411" s="170"/>
      <c r="E411" s="171"/>
      <c r="F411" s="170"/>
      <c r="G411" s="170"/>
      <c r="H411" s="170"/>
      <c r="I411" s="170"/>
      <c r="J411" s="170"/>
      <c r="K411" s="170"/>
      <c r="L411" s="170"/>
      <c r="M411" s="170"/>
      <c r="N411" s="170"/>
      <c r="O411" s="170"/>
      <c r="P411" s="170"/>
      <c r="Q411" s="170"/>
      <c r="R411" s="170"/>
      <c r="S411" s="170"/>
    </row>
    <row r="412">
      <c r="A412" s="170"/>
      <c r="B412" s="170"/>
      <c r="C412" s="170"/>
      <c r="D412" s="170"/>
      <c r="E412" s="171"/>
      <c r="F412" s="170"/>
      <c r="G412" s="170"/>
      <c r="H412" s="170"/>
      <c r="I412" s="170"/>
      <c r="J412" s="170"/>
      <c r="K412" s="170"/>
      <c r="L412" s="170"/>
      <c r="M412" s="170"/>
      <c r="N412" s="170"/>
      <c r="O412" s="170"/>
      <c r="P412" s="170"/>
      <c r="Q412" s="170"/>
      <c r="R412" s="170"/>
      <c r="S412" s="170"/>
    </row>
    <row r="413">
      <c r="A413" s="170"/>
      <c r="B413" s="170"/>
      <c r="C413" s="170"/>
      <c r="D413" s="170"/>
      <c r="E413" s="171"/>
      <c r="F413" s="170"/>
      <c r="G413" s="170"/>
      <c r="H413" s="170"/>
      <c r="I413" s="170"/>
      <c r="J413" s="170"/>
      <c r="K413" s="170"/>
      <c r="L413" s="170"/>
      <c r="M413" s="170"/>
      <c r="N413" s="170"/>
      <c r="O413" s="170"/>
      <c r="P413" s="170"/>
      <c r="Q413" s="170"/>
      <c r="R413" s="170"/>
      <c r="S413" s="170"/>
    </row>
    <row r="414">
      <c r="A414" s="170"/>
      <c r="B414" s="170"/>
      <c r="C414" s="170"/>
      <c r="D414" s="170"/>
      <c r="E414" s="171"/>
      <c r="F414" s="170"/>
      <c r="G414" s="170"/>
      <c r="H414" s="170"/>
      <c r="I414" s="170"/>
      <c r="J414" s="170"/>
      <c r="K414" s="170"/>
      <c r="L414" s="170"/>
      <c r="M414" s="170"/>
      <c r="N414" s="170"/>
      <c r="O414" s="170"/>
      <c r="P414" s="170"/>
      <c r="Q414" s="170"/>
      <c r="R414" s="170"/>
      <c r="S414" s="170"/>
    </row>
    <row r="415">
      <c r="A415" s="170"/>
      <c r="B415" s="170"/>
      <c r="C415" s="170"/>
      <c r="D415" s="170"/>
      <c r="E415" s="171"/>
      <c r="F415" s="170"/>
      <c r="G415" s="170"/>
      <c r="H415" s="170"/>
      <c r="I415" s="170"/>
      <c r="J415" s="170"/>
      <c r="K415" s="170"/>
      <c r="L415" s="170"/>
      <c r="M415" s="170"/>
      <c r="N415" s="170"/>
      <c r="O415" s="170"/>
      <c r="P415" s="170"/>
      <c r="Q415" s="170"/>
      <c r="R415" s="170"/>
      <c r="S415" s="170"/>
    </row>
    <row r="416">
      <c r="A416" s="170"/>
      <c r="B416" s="170"/>
      <c r="C416" s="170"/>
      <c r="D416" s="170"/>
      <c r="E416" s="171"/>
      <c r="F416" s="170"/>
      <c r="G416" s="170"/>
      <c r="H416" s="170"/>
      <c r="I416" s="170"/>
      <c r="J416" s="170"/>
      <c r="K416" s="170"/>
      <c r="L416" s="170"/>
      <c r="M416" s="170"/>
      <c r="N416" s="170"/>
      <c r="O416" s="170"/>
      <c r="P416" s="170"/>
      <c r="Q416" s="170"/>
      <c r="R416" s="170"/>
      <c r="S416" s="170"/>
    </row>
    <row r="417">
      <c r="A417" s="170"/>
      <c r="B417" s="170"/>
      <c r="C417" s="170"/>
      <c r="D417" s="170"/>
      <c r="E417" s="171"/>
      <c r="F417" s="170"/>
      <c r="G417" s="170"/>
      <c r="H417" s="170"/>
      <c r="I417" s="170"/>
      <c r="J417" s="170"/>
      <c r="K417" s="170"/>
      <c r="L417" s="170"/>
      <c r="M417" s="170"/>
      <c r="N417" s="170"/>
      <c r="O417" s="170"/>
      <c r="P417" s="170"/>
      <c r="Q417" s="170"/>
      <c r="R417" s="170"/>
      <c r="S417" s="170"/>
    </row>
    <row r="418">
      <c r="A418" s="170"/>
      <c r="B418" s="170"/>
      <c r="C418" s="170"/>
      <c r="D418" s="170"/>
      <c r="E418" s="171"/>
      <c r="F418" s="170"/>
      <c r="G418" s="170"/>
      <c r="H418" s="170"/>
      <c r="I418" s="170"/>
      <c r="J418" s="170"/>
      <c r="K418" s="170"/>
      <c r="L418" s="170"/>
      <c r="M418" s="170"/>
      <c r="N418" s="170"/>
      <c r="O418" s="170"/>
      <c r="P418" s="170"/>
      <c r="Q418" s="170"/>
      <c r="R418" s="170"/>
      <c r="S418" s="170"/>
    </row>
    <row r="419">
      <c r="A419" s="170"/>
      <c r="B419" s="170"/>
      <c r="C419" s="170"/>
      <c r="D419" s="170"/>
      <c r="E419" s="171"/>
      <c r="F419" s="170"/>
      <c r="G419" s="170"/>
      <c r="H419" s="170"/>
      <c r="I419" s="170"/>
      <c r="J419" s="170"/>
      <c r="K419" s="170"/>
      <c r="L419" s="170"/>
      <c r="M419" s="170"/>
      <c r="N419" s="170"/>
      <c r="O419" s="170"/>
      <c r="P419" s="170"/>
      <c r="Q419" s="170"/>
      <c r="R419" s="170"/>
      <c r="S419" s="170"/>
    </row>
    <row r="420">
      <c r="A420" s="170"/>
      <c r="B420" s="170"/>
      <c r="C420" s="170"/>
      <c r="D420" s="170"/>
      <c r="E420" s="171"/>
      <c r="F420" s="170"/>
      <c r="G420" s="170"/>
      <c r="H420" s="170"/>
      <c r="I420" s="170"/>
      <c r="J420" s="170"/>
      <c r="K420" s="170"/>
      <c r="L420" s="170"/>
      <c r="M420" s="170"/>
      <c r="N420" s="170"/>
      <c r="O420" s="170"/>
      <c r="P420" s="170"/>
      <c r="Q420" s="170"/>
      <c r="R420" s="170"/>
      <c r="S420" s="170"/>
    </row>
    <row r="421">
      <c r="A421" s="170"/>
      <c r="B421" s="170"/>
      <c r="C421" s="170"/>
      <c r="D421" s="170"/>
      <c r="E421" s="171"/>
      <c r="F421" s="170"/>
      <c r="G421" s="170"/>
      <c r="H421" s="170"/>
      <c r="I421" s="170"/>
      <c r="J421" s="170"/>
      <c r="K421" s="170"/>
      <c r="L421" s="170"/>
      <c r="M421" s="170"/>
      <c r="N421" s="170"/>
      <c r="O421" s="170"/>
      <c r="P421" s="170"/>
      <c r="Q421" s="170"/>
      <c r="R421" s="170"/>
      <c r="S421" s="170"/>
    </row>
    <row r="422">
      <c r="A422" s="170"/>
      <c r="B422" s="170"/>
      <c r="C422" s="170"/>
      <c r="D422" s="170"/>
      <c r="E422" s="171"/>
      <c r="F422" s="170"/>
      <c r="G422" s="170"/>
      <c r="H422" s="170"/>
      <c r="I422" s="170"/>
      <c r="J422" s="170"/>
      <c r="K422" s="170"/>
      <c r="L422" s="170"/>
      <c r="M422" s="170"/>
      <c r="N422" s="170"/>
      <c r="O422" s="170"/>
      <c r="P422" s="170"/>
      <c r="Q422" s="170"/>
      <c r="R422" s="170"/>
      <c r="S422" s="170"/>
    </row>
    <row r="423">
      <c r="A423" s="170"/>
      <c r="B423" s="170"/>
      <c r="C423" s="170"/>
      <c r="D423" s="170"/>
      <c r="E423" s="171"/>
      <c r="F423" s="170"/>
      <c r="G423" s="170"/>
      <c r="H423" s="170"/>
      <c r="I423" s="170"/>
      <c r="J423" s="170"/>
      <c r="K423" s="170"/>
      <c r="L423" s="170"/>
      <c r="M423" s="170"/>
      <c r="N423" s="170"/>
      <c r="O423" s="170"/>
      <c r="P423" s="170"/>
      <c r="Q423" s="170"/>
      <c r="R423" s="170"/>
      <c r="S423" s="170"/>
    </row>
    <row r="424">
      <c r="A424" s="170"/>
      <c r="B424" s="170"/>
      <c r="C424" s="170"/>
      <c r="D424" s="170"/>
      <c r="E424" s="171"/>
      <c r="F424" s="170"/>
      <c r="G424" s="170"/>
      <c r="H424" s="170"/>
      <c r="I424" s="170"/>
      <c r="J424" s="170"/>
      <c r="K424" s="170"/>
      <c r="L424" s="170"/>
      <c r="M424" s="170"/>
      <c r="N424" s="170"/>
      <c r="O424" s="170"/>
      <c r="P424" s="170"/>
      <c r="Q424" s="170"/>
      <c r="R424" s="170"/>
      <c r="S424" s="170"/>
    </row>
    <row r="425">
      <c r="A425" s="170"/>
      <c r="B425" s="170"/>
      <c r="C425" s="170"/>
      <c r="D425" s="170"/>
      <c r="E425" s="171"/>
      <c r="F425" s="170"/>
      <c r="G425" s="170"/>
      <c r="H425" s="170"/>
      <c r="I425" s="170"/>
      <c r="J425" s="170"/>
      <c r="K425" s="170"/>
      <c r="L425" s="170"/>
      <c r="M425" s="170"/>
      <c r="N425" s="170"/>
      <c r="O425" s="170"/>
      <c r="P425" s="170"/>
      <c r="Q425" s="170"/>
      <c r="R425" s="170"/>
      <c r="S425" s="170"/>
    </row>
    <row r="426">
      <c r="A426" s="170"/>
      <c r="B426" s="170"/>
      <c r="C426" s="170"/>
      <c r="D426" s="170"/>
      <c r="E426" s="171"/>
      <c r="F426" s="170"/>
      <c r="G426" s="170"/>
      <c r="H426" s="170"/>
      <c r="I426" s="170"/>
      <c r="J426" s="170"/>
      <c r="K426" s="170"/>
      <c r="L426" s="170"/>
      <c r="M426" s="170"/>
      <c r="N426" s="170"/>
      <c r="O426" s="170"/>
      <c r="P426" s="170"/>
      <c r="Q426" s="170"/>
      <c r="R426" s="170"/>
      <c r="S426" s="170"/>
    </row>
    <row r="427">
      <c r="A427" s="170"/>
      <c r="B427" s="170"/>
      <c r="C427" s="170"/>
      <c r="D427" s="170"/>
      <c r="E427" s="171"/>
      <c r="F427" s="170"/>
      <c r="G427" s="170"/>
      <c r="H427" s="170"/>
      <c r="I427" s="170"/>
      <c r="J427" s="170"/>
      <c r="K427" s="170"/>
      <c r="L427" s="170"/>
      <c r="M427" s="170"/>
      <c r="N427" s="170"/>
      <c r="O427" s="170"/>
      <c r="P427" s="170"/>
      <c r="Q427" s="170"/>
      <c r="R427" s="170"/>
      <c r="S427" s="170"/>
    </row>
    <row r="428">
      <c r="A428" s="170"/>
      <c r="B428" s="170"/>
      <c r="C428" s="170"/>
      <c r="D428" s="170"/>
      <c r="E428" s="171"/>
      <c r="F428" s="170"/>
      <c r="G428" s="170"/>
      <c r="H428" s="170"/>
      <c r="I428" s="170"/>
      <c r="J428" s="170"/>
      <c r="K428" s="170"/>
      <c r="L428" s="170"/>
      <c r="M428" s="170"/>
      <c r="N428" s="170"/>
      <c r="O428" s="170"/>
      <c r="P428" s="170"/>
      <c r="Q428" s="170"/>
      <c r="R428" s="170"/>
      <c r="S428" s="170"/>
    </row>
    <row r="429">
      <c r="A429" s="170"/>
      <c r="B429" s="170"/>
      <c r="C429" s="170"/>
      <c r="D429" s="170"/>
      <c r="E429" s="171"/>
      <c r="F429" s="170"/>
      <c r="G429" s="170"/>
      <c r="H429" s="170"/>
      <c r="I429" s="170"/>
      <c r="J429" s="170"/>
      <c r="K429" s="170"/>
      <c r="L429" s="170"/>
      <c r="M429" s="170"/>
      <c r="N429" s="170"/>
      <c r="O429" s="170"/>
      <c r="P429" s="170"/>
      <c r="Q429" s="170"/>
      <c r="R429" s="170"/>
      <c r="S429" s="170"/>
    </row>
    <row r="430">
      <c r="A430" s="170"/>
      <c r="B430" s="170"/>
      <c r="C430" s="170"/>
      <c r="D430" s="170"/>
      <c r="E430" s="171"/>
      <c r="F430" s="170"/>
      <c r="G430" s="170"/>
      <c r="H430" s="170"/>
      <c r="I430" s="170"/>
      <c r="J430" s="170"/>
      <c r="K430" s="170"/>
      <c r="L430" s="170"/>
      <c r="M430" s="170"/>
      <c r="N430" s="170"/>
      <c r="O430" s="170"/>
      <c r="P430" s="170"/>
      <c r="Q430" s="170"/>
      <c r="R430" s="170"/>
      <c r="S430" s="170"/>
    </row>
    <row r="431">
      <c r="A431" s="170"/>
      <c r="B431" s="170"/>
      <c r="C431" s="170"/>
      <c r="D431" s="170"/>
      <c r="E431" s="171"/>
      <c r="F431" s="170"/>
      <c r="G431" s="170"/>
      <c r="H431" s="170"/>
      <c r="I431" s="170"/>
      <c r="J431" s="170"/>
      <c r="K431" s="170"/>
      <c r="L431" s="170"/>
      <c r="M431" s="170"/>
      <c r="N431" s="170"/>
      <c r="O431" s="170"/>
      <c r="P431" s="170"/>
      <c r="Q431" s="170"/>
      <c r="R431" s="170"/>
      <c r="S431" s="170"/>
    </row>
    <row r="432">
      <c r="A432" s="170"/>
      <c r="B432" s="170"/>
      <c r="C432" s="170"/>
      <c r="D432" s="170"/>
      <c r="E432" s="171"/>
      <c r="F432" s="170"/>
      <c r="G432" s="170"/>
      <c r="H432" s="170"/>
      <c r="I432" s="170"/>
      <c r="J432" s="170"/>
      <c r="K432" s="170"/>
      <c r="L432" s="170"/>
      <c r="M432" s="170"/>
      <c r="N432" s="170"/>
      <c r="O432" s="170"/>
      <c r="P432" s="170"/>
      <c r="Q432" s="170"/>
      <c r="R432" s="170"/>
      <c r="S432" s="170"/>
    </row>
    <row r="433">
      <c r="A433" s="170"/>
      <c r="B433" s="170"/>
      <c r="C433" s="170"/>
      <c r="D433" s="170"/>
      <c r="E433" s="171"/>
      <c r="F433" s="170"/>
      <c r="G433" s="170"/>
      <c r="H433" s="170"/>
      <c r="I433" s="170"/>
      <c r="J433" s="170"/>
      <c r="K433" s="170"/>
      <c r="L433" s="170"/>
      <c r="M433" s="170"/>
      <c r="N433" s="170"/>
      <c r="O433" s="170"/>
      <c r="P433" s="170"/>
      <c r="Q433" s="170"/>
      <c r="R433" s="170"/>
      <c r="S433" s="170"/>
    </row>
    <row r="434">
      <c r="A434" s="170"/>
      <c r="B434" s="170"/>
      <c r="C434" s="170"/>
      <c r="D434" s="170"/>
      <c r="E434" s="171"/>
      <c r="F434" s="170"/>
      <c r="G434" s="170"/>
      <c r="H434" s="170"/>
      <c r="I434" s="170"/>
      <c r="J434" s="170"/>
      <c r="K434" s="170"/>
      <c r="L434" s="170"/>
      <c r="M434" s="170"/>
      <c r="N434" s="170"/>
      <c r="O434" s="170"/>
      <c r="P434" s="170"/>
      <c r="Q434" s="170"/>
      <c r="R434" s="170"/>
      <c r="S434" s="170"/>
    </row>
    <row r="435">
      <c r="A435" s="170"/>
      <c r="B435" s="170"/>
      <c r="C435" s="170"/>
      <c r="D435" s="170"/>
      <c r="E435" s="171"/>
      <c r="F435" s="170"/>
      <c r="G435" s="170"/>
      <c r="H435" s="170"/>
      <c r="I435" s="170"/>
      <c r="J435" s="170"/>
      <c r="K435" s="170"/>
      <c r="L435" s="170"/>
      <c r="M435" s="170"/>
      <c r="N435" s="170"/>
      <c r="O435" s="170"/>
      <c r="P435" s="170"/>
      <c r="Q435" s="170"/>
      <c r="R435" s="170"/>
      <c r="S435" s="170"/>
    </row>
    <row r="436">
      <c r="A436" s="170"/>
      <c r="B436" s="170"/>
      <c r="C436" s="170"/>
      <c r="D436" s="170"/>
      <c r="E436" s="171"/>
      <c r="F436" s="170"/>
      <c r="G436" s="170"/>
      <c r="H436" s="170"/>
      <c r="I436" s="170"/>
      <c r="J436" s="170"/>
      <c r="K436" s="170"/>
      <c r="L436" s="170"/>
      <c r="M436" s="170"/>
      <c r="N436" s="170"/>
      <c r="O436" s="170"/>
      <c r="P436" s="170"/>
      <c r="Q436" s="170"/>
      <c r="R436" s="170"/>
      <c r="S436" s="170"/>
    </row>
    <row r="437">
      <c r="A437" s="170"/>
      <c r="B437" s="170"/>
      <c r="C437" s="170"/>
      <c r="D437" s="170"/>
      <c r="E437" s="171"/>
      <c r="F437" s="170"/>
      <c r="G437" s="170"/>
      <c r="H437" s="170"/>
      <c r="I437" s="170"/>
      <c r="J437" s="170"/>
      <c r="K437" s="170"/>
      <c r="L437" s="170"/>
      <c r="M437" s="170"/>
      <c r="N437" s="170"/>
      <c r="O437" s="170"/>
      <c r="P437" s="170"/>
      <c r="Q437" s="170"/>
      <c r="R437" s="170"/>
      <c r="S437" s="170"/>
    </row>
    <row r="438">
      <c r="A438" s="170"/>
      <c r="B438" s="170"/>
      <c r="C438" s="170"/>
      <c r="D438" s="170"/>
      <c r="E438" s="171"/>
      <c r="F438" s="170"/>
      <c r="G438" s="170"/>
      <c r="H438" s="170"/>
      <c r="I438" s="170"/>
      <c r="J438" s="170"/>
      <c r="K438" s="170"/>
      <c r="L438" s="170"/>
      <c r="M438" s="170"/>
      <c r="N438" s="170"/>
      <c r="O438" s="170"/>
      <c r="P438" s="170"/>
      <c r="Q438" s="170"/>
      <c r="R438" s="170"/>
      <c r="S438" s="170"/>
    </row>
    <row r="439">
      <c r="A439" s="170"/>
      <c r="B439" s="170"/>
      <c r="C439" s="170"/>
      <c r="D439" s="170"/>
      <c r="E439" s="171"/>
      <c r="F439" s="170"/>
      <c r="G439" s="170"/>
      <c r="H439" s="170"/>
      <c r="I439" s="170"/>
      <c r="J439" s="170"/>
      <c r="K439" s="170"/>
      <c r="L439" s="170"/>
      <c r="M439" s="170"/>
      <c r="N439" s="170"/>
      <c r="O439" s="170"/>
      <c r="P439" s="170"/>
      <c r="Q439" s="170"/>
      <c r="R439" s="170"/>
      <c r="S439" s="170"/>
    </row>
    <row r="440">
      <c r="A440" s="170"/>
      <c r="B440" s="170"/>
      <c r="C440" s="170"/>
      <c r="D440" s="170"/>
      <c r="E440" s="171"/>
      <c r="F440" s="170"/>
      <c r="G440" s="170"/>
      <c r="H440" s="170"/>
      <c r="I440" s="170"/>
      <c r="J440" s="170"/>
      <c r="K440" s="170"/>
      <c r="L440" s="170"/>
      <c r="M440" s="170"/>
      <c r="N440" s="170"/>
      <c r="O440" s="170"/>
      <c r="P440" s="170"/>
      <c r="Q440" s="170"/>
      <c r="R440" s="170"/>
      <c r="S440" s="170"/>
    </row>
    <row r="441">
      <c r="A441" s="170"/>
      <c r="B441" s="170"/>
      <c r="C441" s="170"/>
      <c r="D441" s="170"/>
      <c r="E441" s="171"/>
      <c r="F441" s="170"/>
      <c r="G441" s="170"/>
      <c r="H441" s="170"/>
      <c r="I441" s="170"/>
      <c r="J441" s="170"/>
      <c r="K441" s="170"/>
      <c r="L441" s="170"/>
      <c r="M441" s="170"/>
      <c r="N441" s="170"/>
      <c r="O441" s="170"/>
      <c r="P441" s="170"/>
      <c r="Q441" s="170"/>
      <c r="R441" s="170"/>
      <c r="S441" s="170"/>
    </row>
    <row r="442">
      <c r="A442" s="170"/>
      <c r="B442" s="170"/>
      <c r="C442" s="170"/>
      <c r="D442" s="170"/>
      <c r="E442" s="171"/>
      <c r="F442" s="170"/>
      <c r="G442" s="170"/>
      <c r="H442" s="170"/>
      <c r="I442" s="170"/>
      <c r="J442" s="170"/>
      <c r="K442" s="170"/>
      <c r="L442" s="170"/>
      <c r="M442" s="170"/>
      <c r="N442" s="170"/>
      <c r="O442" s="170"/>
      <c r="P442" s="170"/>
      <c r="Q442" s="170"/>
      <c r="R442" s="170"/>
      <c r="S442" s="170"/>
    </row>
    <row r="443">
      <c r="A443" s="170"/>
      <c r="B443" s="170"/>
      <c r="C443" s="170"/>
      <c r="D443" s="170"/>
      <c r="E443" s="171"/>
      <c r="F443" s="170"/>
      <c r="G443" s="170"/>
      <c r="H443" s="170"/>
      <c r="I443" s="170"/>
      <c r="J443" s="170"/>
      <c r="K443" s="170"/>
      <c r="L443" s="170"/>
      <c r="M443" s="170"/>
      <c r="N443" s="170"/>
      <c r="O443" s="170"/>
      <c r="P443" s="170"/>
      <c r="Q443" s="170"/>
      <c r="R443" s="170"/>
      <c r="S443" s="170"/>
    </row>
    <row r="444">
      <c r="A444" s="170"/>
      <c r="B444" s="170"/>
      <c r="C444" s="170"/>
      <c r="D444" s="170"/>
      <c r="E444" s="171"/>
      <c r="F444" s="170"/>
      <c r="G444" s="170"/>
      <c r="H444" s="170"/>
      <c r="I444" s="170"/>
      <c r="J444" s="170"/>
      <c r="K444" s="170"/>
      <c r="L444" s="170"/>
      <c r="M444" s="170"/>
      <c r="N444" s="170"/>
      <c r="O444" s="170"/>
      <c r="P444" s="170"/>
      <c r="Q444" s="170"/>
      <c r="R444" s="170"/>
      <c r="S444" s="170"/>
    </row>
    <row r="445">
      <c r="A445" s="170"/>
      <c r="B445" s="170"/>
      <c r="C445" s="170"/>
      <c r="D445" s="170"/>
      <c r="E445" s="171"/>
      <c r="F445" s="170"/>
      <c r="G445" s="170"/>
      <c r="H445" s="170"/>
      <c r="I445" s="170"/>
      <c r="J445" s="170"/>
      <c r="K445" s="170"/>
      <c r="L445" s="170"/>
      <c r="M445" s="170"/>
      <c r="N445" s="170"/>
      <c r="O445" s="170"/>
      <c r="P445" s="170"/>
      <c r="Q445" s="170"/>
      <c r="R445" s="170"/>
      <c r="S445" s="170"/>
    </row>
    <row r="446">
      <c r="A446" s="170"/>
      <c r="B446" s="170"/>
      <c r="C446" s="170"/>
      <c r="D446" s="170"/>
      <c r="E446" s="171"/>
      <c r="F446" s="170"/>
      <c r="G446" s="170"/>
      <c r="H446" s="170"/>
      <c r="I446" s="170"/>
      <c r="J446" s="170"/>
      <c r="K446" s="170"/>
      <c r="L446" s="170"/>
      <c r="M446" s="170"/>
      <c r="N446" s="170"/>
      <c r="O446" s="170"/>
      <c r="P446" s="170"/>
      <c r="Q446" s="170"/>
      <c r="R446" s="170"/>
      <c r="S446" s="170"/>
    </row>
    <row r="447">
      <c r="A447" s="170"/>
      <c r="B447" s="170"/>
      <c r="C447" s="170"/>
      <c r="D447" s="170"/>
      <c r="E447" s="171"/>
      <c r="F447" s="170"/>
      <c r="G447" s="170"/>
      <c r="H447" s="170"/>
      <c r="I447" s="170"/>
      <c r="J447" s="170"/>
      <c r="K447" s="170"/>
      <c r="L447" s="170"/>
      <c r="M447" s="170"/>
      <c r="N447" s="170"/>
      <c r="O447" s="170"/>
      <c r="P447" s="170"/>
      <c r="Q447" s="170"/>
      <c r="R447" s="170"/>
      <c r="S447" s="170"/>
    </row>
    <row r="448">
      <c r="A448" s="170"/>
      <c r="B448" s="170"/>
      <c r="C448" s="170"/>
      <c r="D448" s="170"/>
      <c r="E448" s="171"/>
      <c r="F448" s="170"/>
      <c r="G448" s="170"/>
      <c r="H448" s="170"/>
      <c r="I448" s="170"/>
      <c r="J448" s="170"/>
      <c r="K448" s="170"/>
      <c r="L448" s="170"/>
      <c r="M448" s="170"/>
      <c r="N448" s="170"/>
      <c r="O448" s="170"/>
      <c r="P448" s="170"/>
      <c r="Q448" s="170"/>
      <c r="R448" s="170"/>
      <c r="S448" s="170"/>
    </row>
    <row r="449">
      <c r="A449" s="170"/>
      <c r="B449" s="170"/>
      <c r="C449" s="170"/>
      <c r="D449" s="170"/>
      <c r="E449" s="171"/>
      <c r="F449" s="170"/>
      <c r="G449" s="170"/>
      <c r="H449" s="170"/>
      <c r="I449" s="170"/>
      <c r="J449" s="170"/>
      <c r="K449" s="170"/>
      <c r="L449" s="170"/>
      <c r="M449" s="170"/>
      <c r="N449" s="170"/>
      <c r="O449" s="170"/>
      <c r="P449" s="170"/>
      <c r="Q449" s="170"/>
      <c r="R449" s="170"/>
      <c r="S449" s="170"/>
    </row>
    <row r="450">
      <c r="A450" s="170"/>
      <c r="B450" s="170"/>
      <c r="C450" s="170"/>
      <c r="D450" s="170"/>
      <c r="E450" s="171"/>
      <c r="F450" s="170"/>
      <c r="G450" s="170"/>
      <c r="H450" s="170"/>
      <c r="I450" s="170"/>
      <c r="J450" s="170"/>
      <c r="K450" s="170"/>
      <c r="L450" s="170"/>
      <c r="M450" s="170"/>
      <c r="N450" s="170"/>
      <c r="O450" s="170"/>
      <c r="P450" s="170"/>
      <c r="Q450" s="170"/>
      <c r="R450" s="170"/>
      <c r="S450" s="170"/>
    </row>
    <row r="451">
      <c r="A451" s="170"/>
      <c r="B451" s="170"/>
      <c r="C451" s="170"/>
      <c r="D451" s="170"/>
      <c r="E451" s="171"/>
      <c r="F451" s="170"/>
      <c r="G451" s="170"/>
      <c r="H451" s="170"/>
      <c r="I451" s="170"/>
      <c r="J451" s="170"/>
      <c r="K451" s="170"/>
      <c r="L451" s="170"/>
      <c r="M451" s="170"/>
      <c r="N451" s="170"/>
      <c r="O451" s="170"/>
      <c r="P451" s="170"/>
      <c r="Q451" s="170"/>
      <c r="R451" s="170"/>
      <c r="S451" s="170"/>
    </row>
    <row r="452">
      <c r="A452" s="170"/>
      <c r="B452" s="170"/>
      <c r="C452" s="170"/>
      <c r="D452" s="170"/>
      <c r="E452" s="171"/>
      <c r="F452" s="170"/>
      <c r="G452" s="170"/>
      <c r="H452" s="170"/>
      <c r="I452" s="170"/>
      <c r="J452" s="170"/>
      <c r="K452" s="170"/>
      <c r="L452" s="170"/>
      <c r="M452" s="170"/>
      <c r="N452" s="170"/>
      <c r="O452" s="170"/>
      <c r="P452" s="170"/>
      <c r="Q452" s="170"/>
      <c r="R452" s="170"/>
      <c r="S452" s="170"/>
    </row>
    <row r="453">
      <c r="A453" s="170"/>
      <c r="B453" s="170"/>
      <c r="C453" s="170"/>
      <c r="D453" s="170"/>
      <c r="E453" s="171"/>
      <c r="F453" s="170"/>
      <c r="G453" s="170"/>
      <c r="H453" s="170"/>
      <c r="I453" s="170"/>
      <c r="J453" s="170"/>
      <c r="K453" s="170"/>
      <c r="L453" s="170"/>
      <c r="M453" s="170"/>
      <c r="N453" s="170"/>
      <c r="O453" s="170"/>
      <c r="P453" s="170"/>
      <c r="Q453" s="170"/>
      <c r="R453" s="170"/>
      <c r="S453" s="170"/>
    </row>
    <row r="454">
      <c r="A454" s="170"/>
      <c r="B454" s="170"/>
      <c r="C454" s="170"/>
      <c r="D454" s="170"/>
      <c r="E454" s="171"/>
      <c r="F454" s="170"/>
      <c r="G454" s="170"/>
      <c r="H454" s="170"/>
      <c r="I454" s="170"/>
      <c r="J454" s="170"/>
      <c r="K454" s="170"/>
      <c r="L454" s="170"/>
      <c r="M454" s="170"/>
      <c r="N454" s="170"/>
      <c r="O454" s="170"/>
      <c r="P454" s="170"/>
      <c r="Q454" s="170"/>
      <c r="R454" s="170"/>
      <c r="S454" s="170"/>
    </row>
    <row r="455">
      <c r="A455" s="170"/>
      <c r="B455" s="170"/>
      <c r="C455" s="170"/>
      <c r="D455" s="170"/>
      <c r="E455" s="171"/>
      <c r="F455" s="170"/>
      <c r="G455" s="170"/>
      <c r="H455" s="170"/>
      <c r="I455" s="170"/>
      <c r="J455" s="170"/>
      <c r="K455" s="170"/>
      <c r="L455" s="170"/>
      <c r="M455" s="170"/>
      <c r="N455" s="170"/>
      <c r="O455" s="170"/>
      <c r="P455" s="170"/>
      <c r="Q455" s="170"/>
      <c r="R455" s="170"/>
      <c r="S455" s="170"/>
    </row>
    <row r="456">
      <c r="A456" s="170"/>
      <c r="B456" s="170"/>
      <c r="C456" s="170"/>
      <c r="D456" s="170"/>
      <c r="E456" s="171"/>
      <c r="F456" s="170"/>
      <c r="G456" s="170"/>
      <c r="H456" s="170"/>
      <c r="I456" s="170"/>
      <c r="J456" s="170"/>
      <c r="K456" s="170"/>
      <c r="L456" s="170"/>
      <c r="M456" s="170"/>
      <c r="N456" s="170"/>
      <c r="O456" s="170"/>
      <c r="P456" s="170"/>
      <c r="Q456" s="170"/>
      <c r="R456" s="170"/>
      <c r="S456" s="170"/>
    </row>
    <row r="457">
      <c r="A457" s="170"/>
      <c r="B457" s="170"/>
      <c r="C457" s="170"/>
      <c r="D457" s="170"/>
      <c r="E457" s="171"/>
      <c r="F457" s="170"/>
      <c r="G457" s="170"/>
      <c r="H457" s="170"/>
      <c r="I457" s="170"/>
      <c r="J457" s="170"/>
      <c r="K457" s="170"/>
      <c r="L457" s="170"/>
      <c r="M457" s="170"/>
      <c r="N457" s="170"/>
      <c r="O457" s="170"/>
      <c r="P457" s="170"/>
      <c r="Q457" s="170"/>
      <c r="R457" s="170"/>
      <c r="S457" s="170"/>
    </row>
    <row r="458">
      <c r="A458" s="170"/>
      <c r="B458" s="170"/>
      <c r="C458" s="170"/>
      <c r="D458" s="170"/>
      <c r="E458" s="171"/>
      <c r="F458" s="170"/>
      <c r="G458" s="170"/>
      <c r="H458" s="170"/>
      <c r="I458" s="170"/>
      <c r="J458" s="170"/>
      <c r="K458" s="170"/>
      <c r="L458" s="170"/>
      <c r="M458" s="170"/>
      <c r="N458" s="170"/>
      <c r="O458" s="170"/>
      <c r="P458" s="170"/>
      <c r="Q458" s="170"/>
      <c r="R458" s="170"/>
      <c r="S458" s="170"/>
    </row>
    <row r="459">
      <c r="A459" s="170"/>
      <c r="B459" s="170"/>
      <c r="C459" s="170"/>
      <c r="D459" s="170"/>
      <c r="E459" s="171"/>
      <c r="F459" s="170"/>
      <c r="G459" s="170"/>
      <c r="H459" s="170"/>
      <c r="I459" s="170"/>
      <c r="J459" s="170"/>
      <c r="K459" s="170"/>
      <c r="L459" s="170"/>
      <c r="M459" s="170"/>
      <c r="N459" s="170"/>
      <c r="O459" s="170"/>
      <c r="P459" s="170"/>
      <c r="Q459" s="170"/>
      <c r="R459" s="170"/>
      <c r="S459" s="170"/>
    </row>
    <row r="460">
      <c r="A460" s="170"/>
      <c r="B460" s="170"/>
      <c r="C460" s="170"/>
      <c r="D460" s="170"/>
      <c r="E460" s="171"/>
      <c r="F460" s="170"/>
      <c r="G460" s="170"/>
      <c r="H460" s="170"/>
      <c r="I460" s="170"/>
      <c r="J460" s="170"/>
      <c r="K460" s="170"/>
      <c r="L460" s="170"/>
      <c r="M460" s="170"/>
      <c r="N460" s="170"/>
      <c r="O460" s="170"/>
      <c r="P460" s="170"/>
      <c r="Q460" s="170"/>
      <c r="R460" s="170"/>
      <c r="S460" s="170"/>
    </row>
    <row r="461">
      <c r="A461" s="170"/>
      <c r="B461" s="170"/>
      <c r="C461" s="170"/>
      <c r="D461" s="170"/>
      <c r="E461" s="171"/>
      <c r="F461" s="170"/>
      <c r="G461" s="170"/>
      <c r="H461" s="170"/>
      <c r="I461" s="170"/>
      <c r="J461" s="170"/>
      <c r="K461" s="170"/>
      <c r="L461" s="170"/>
      <c r="M461" s="170"/>
      <c r="N461" s="170"/>
      <c r="O461" s="170"/>
      <c r="P461" s="170"/>
      <c r="Q461" s="170"/>
      <c r="R461" s="170"/>
      <c r="S461" s="170"/>
    </row>
    <row r="462">
      <c r="A462" s="170"/>
      <c r="B462" s="170"/>
      <c r="C462" s="170"/>
      <c r="D462" s="170"/>
      <c r="E462" s="171"/>
      <c r="F462" s="170"/>
      <c r="G462" s="170"/>
      <c r="H462" s="170"/>
      <c r="I462" s="170"/>
      <c r="J462" s="170"/>
      <c r="K462" s="170"/>
      <c r="L462" s="170"/>
      <c r="M462" s="170"/>
      <c r="N462" s="170"/>
      <c r="O462" s="170"/>
      <c r="P462" s="170"/>
      <c r="Q462" s="170"/>
      <c r="R462" s="170"/>
      <c r="S462" s="170"/>
    </row>
    <row r="463">
      <c r="A463" s="170"/>
      <c r="B463" s="170"/>
      <c r="C463" s="170"/>
      <c r="D463" s="170"/>
      <c r="E463" s="171"/>
      <c r="F463" s="170"/>
      <c r="G463" s="170"/>
      <c r="H463" s="170"/>
      <c r="I463" s="170"/>
      <c r="J463" s="170"/>
      <c r="K463" s="170"/>
      <c r="L463" s="170"/>
      <c r="M463" s="170"/>
      <c r="N463" s="170"/>
      <c r="O463" s="170"/>
      <c r="P463" s="170"/>
      <c r="Q463" s="170"/>
      <c r="R463" s="170"/>
      <c r="S463" s="170"/>
    </row>
    <row r="464">
      <c r="A464" s="170"/>
      <c r="B464" s="170"/>
      <c r="C464" s="170"/>
      <c r="D464" s="170"/>
      <c r="E464" s="171"/>
      <c r="F464" s="170"/>
      <c r="G464" s="170"/>
      <c r="H464" s="170"/>
      <c r="I464" s="170"/>
      <c r="J464" s="170"/>
      <c r="K464" s="170"/>
      <c r="L464" s="170"/>
      <c r="M464" s="170"/>
      <c r="N464" s="170"/>
      <c r="O464" s="170"/>
      <c r="P464" s="170"/>
      <c r="Q464" s="170"/>
      <c r="R464" s="170"/>
      <c r="S464" s="170"/>
    </row>
    <row r="465">
      <c r="A465" s="170"/>
      <c r="B465" s="170"/>
      <c r="C465" s="170"/>
      <c r="D465" s="170"/>
      <c r="E465" s="171"/>
      <c r="F465" s="170"/>
      <c r="G465" s="170"/>
      <c r="H465" s="170"/>
      <c r="I465" s="170"/>
      <c r="J465" s="170"/>
      <c r="K465" s="170"/>
      <c r="L465" s="170"/>
      <c r="M465" s="170"/>
      <c r="N465" s="170"/>
      <c r="O465" s="170"/>
      <c r="P465" s="170"/>
      <c r="Q465" s="170"/>
      <c r="R465" s="170"/>
      <c r="S465" s="170"/>
    </row>
    <row r="466">
      <c r="A466" s="170"/>
      <c r="B466" s="170"/>
      <c r="C466" s="170"/>
      <c r="D466" s="170"/>
      <c r="E466" s="171"/>
      <c r="F466" s="170"/>
      <c r="G466" s="170"/>
      <c r="H466" s="170"/>
      <c r="I466" s="170"/>
      <c r="J466" s="170"/>
      <c r="K466" s="170"/>
      <c r="L466" s="170"/>
      <c r="M466" s="170"/>
      <c r="N466" s="170"/>
      <c r="O466" s="170"/>
      <c r="P466" s="170"/>
      <c r="Q466" s="170"/>
      <c r="R466" s="170"/>
      <c r="S466" s="170"/>
    </row>
    <row r="467">
      <c r="A467" s="170"/>
      <c r="B467" s="170"/>
      <c r="C467" s="170"/>
      <c r="D467" s="170"/>
      <c r="E467" s="171"/>
      <c r="F467" s="170"/>
      <c r="G467" s="170"/>
      <c r="H467" s="170"/>
      <c r="I467" s="170"/>
      <c r="J467" s="170"/>
      <c r="K467" s="170"/>
      <c r="L467" s="170"/>
      <c r="M467" s="170"/>
      <c r="N467" s="170"/>
      <c r="O467" s="170"/>
      <c r="P467" s="170"/>
      <c r="Q467" s="170"/>
      <c r="R467" s="170"/>
      <c r="S467" s="170"/>
    </row>
    <row r="468">
      <c r="A468" s="170"/>
      <c r="B468" s="170"/>
      <c r="C468" s="170"/>
      <c r="D468" s="170"/>
      <c r="E468" s="171"/>
      <c r="F468" s="170"/>
      <c r="G468" s="170"/>
      <c r="H468" s="170"/>
      <c r="I468" s="170"/>
      <c r="J468" s="170"/>
      <c r="K468" s="170"/>
      <c r="L468" s="170"/>
      <c r="M468" s="170"/>
      <c r="N468" s="170"/>
      <c r="O468" s="170"/>
      <c r="P468" s="170"/>
      <c r="Q468" s="170"/>
      <c r="R468" s="170"/>
      <c r="S468" s="170"/>
    </row>
    <row r="469">
      <c r="A469" s="170"/>
      <c r="B469" s="170"/>
      <c r="C469" s="170"/>
      <c r="D469" s="170"/>
      <c r="E469" s="171"/>
      <c r="F469" s="170"/>
      <c r="G469" s="170"/>
      <c r="H469" s="170"/>
      <c r="I469" s="170"/>
      <c r="J469" s="170"/>
      <c r="K469" s="170"/>
      <c r="L469" s="170"/>
      <c r="M469" s="170"/>
      <c r="N469" s="170"/>
      <c r="O469" s="170"/>
      <c r="P469" s="170"/>
      <c r="Q469" s="170"/>
      <c r="R469" s="170"/>
      <c r="S469" s="170"/>
    </row>
    <row r="470">
      <c r="A470" s="170"/>
      <c r="B470" s="170"/>
      <c r="C470" s="170"/>
      <c r="D470" s="170"/>
      <c r="E470" s="171"/>
      <c r="F470" s="170"/>
      <c r="G470" s="170"/>
      <c r="H470" s="170"/>
      <c r="I470" s="170"/>
      <c r="J470" s="170"/>
      <c r="K470" s="170"/>
      <c r="L470" s="170"/>
      <c r="M470" s="170"/>
      <c r="N470" s="170"/>
      <c r="O470" s="170"/>
      <c r="P470" s="170"/>
      <c r="Q470" s="170"/>
      <c r="R470" s="170"/>
      <c r="S470" s="170"/>
    </row>
    <row r="471">
      <c r="A471" s="170"/>
      <c r="B471" s="170"/>
      <c r="C471" s="170"/>
      <c r="D471" s="170"/>
      <c r="E471" s="171"/>
      <c r="F471" s="170"/>
      <c r="G471" s="170"/>
      <c r="H471" s="170"/>
      <c r="I471" s="170"/>
      <c r="J471" s="170"/>
      <c r="K471" s="170"/>
      <c r="L471" s="170"/>
      <c r="M471" s="170"/>
      <c r="N471" s="170"/>
      <c r="O471" s="170"/>
      <c r="P471" s="170"/>
      <c r="Q471" s="170"/>
      <c r="R471" s="170"/>
      <c r="S471" s="170"/>
    </row>
    <row r="472">
      <c r="A472" s="170"/>
      <c r="B472" s="170"/>
      <c r="C472" s="170"/>
      <c r="D472" s="170"/>
      <c r="E472" s="171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/>
      <c r="S472" s="170"/>
    </row>
    <row r="473">
      <c r="A473" s="170"/>
      <c r="B473" s="170"/>
      <c r="C473" s="170"/>
      <c r="D473" s="170"/>
      <c r="E473" s="171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</row>
    <row r="474">
      <c r="A474" s="170"/>
      <c r="B474" s="170"/>
      <c r="C474" s="170"/>
      <c r="D474" s="170"/>
      <c r="E474" s="171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</row>
    <row r="475">
      <c r="A475" s="170"/>
      <c r="B475" s="170"/>
      <c r="C475" s="170"/>
      <c r="D475" s="170"/>
      <c r="E475" s="171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</row>
    <row r="476">
      <c r="A476" s="170"/>
      <c r="B476" s="170"/>
      <c r="C476" s="170"/>
      <c r="D476" s="170"/>
      <c r="E476" s="171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</row>
    <row r="477">
      <c r="A477" s="170"/>
      <c r="B477" s="170"/>
      <c r="C477" s="170"/>
      <c r="D477" s="170"/>
      <c r="E477" s="171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</row>
    <row r="478">
      <c r="A478" s="170"/>
      <c r="B478" s="170"/>
      <c r="C478" s="170"/>
      <c r="D478" s="170"/>
      <c r="E478" s="171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</row>
    <row r="479">
      <c r="A479" s="170"/>
      <c r="B479" s="170"/>
      <c r="C479" s="170"/>
      <c r="D479" s="170"/>
      <c r="E479" s="171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</row>
    <row r="480">
      <c r="A480" s="170"/>
      <c r="B480" s="170"/>
      <c r="C480" s="170"/>
      <c r="D480" s="170"/>
      <c r="E480" s="171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</row>
    <row r="481">
      <c r="A481" s="170"/>
      <c r="B481" s="170"/>
      <c r="C481" s="170"/>
      <c r="D481" s="170"/>
      <c r="E481" s="171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</row>
    <row r="482">
      <c r="A482" s="170"/>
      <c r="B482" s="170"/>
      <c r="C482" s="170"/>
      <c r="D482" s="170"/>
      <c r="E482" s="171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</row>
    <row r="483">
      <c r="A483" s="170"/>
      <c r="B483" s="170"/>
      <c r="C483" s="170"/>
      <c r="D483" s="170"/>
      <c r="E483" s="171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</row>
    <row r="484">
      <c r="A484" s="170"/>
      <c r="B484" s="170"/>
      <c r="C484" s="170"/>
      <c r="D484" s="170"/>
      <c r="E484" s="171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</row>
    <row r="485">
      <c r="A485" s="170"/>
      <c r="B485" s="170"/>
      <c r="C485" s="170"/>
      <c r="D485" s="170"/>
      <c r="E485" s="171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</row>
    <row r="486">
      <c r="A486" s="170"/>
      <c r="B486" s="170"/>
      <c r="C486" s="170"/>
      <c r="D486" s="170"/>
      <c r="E486" s="171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</row>
    <row r="487">
      <c r="A487" s="170"/>
      <c r="B487" s="170"/>
      <c r="C487" s="170"/>
      <c r="D487" s="170"/>
      <c r="E487" s="171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</row>
    <row r="488">
      <c r="A488" s="170"/>
      <c r="B488" s="170"/>
      <c r="C488" s="170"/>
      <c r="D488" s="170"/>
      <c r="E488" s="171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</row>
    <row r="489">
      <c r="A489" s="170"/>
      <c r="B489" s="170"/>
      <c r="C489" s="170"/>
      <c r="D489" s="170"/>
      <c r="E489" s="171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</row>
    <row r="490">
      <c r="A490" s="170"/>
      <c r="B490" s="170"/>
      <c r="C490" s="170"/>
      <c r="D490" s="170"/>
      <c r="E490" s="171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</row>
    <row r="491">
      <c r="A491" s="170"/>
      <c r="B491" s="170"/>
      <c r="C491" s="170"/>
      <c r="D491" s="170"/>
      <c r="E491" s="171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</row>
    <row r="492">
      <c r="A492" s="170"/>
      <c r="B492" s="170"/>
      <c r="C492" s="170"/>
      <c r="D492" s="170"/>
      <c r="E492" s="171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</row>
    <row r="493">
      <c r="A493" s="170"/>
      <c r="B493" s="170"/>
      <c r="C493" s="170"/>
      <c r="D493" s="170"/>
      <c r="E493" s="171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</row>
    <row r="494">
      <c r="A494" s="170"/>
      <c r="B494" s="170"/>
      <c r="C494" s="170"/>
      <c r="D494" s="170"/>
      <c r="E494" s="171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</row>
    <row r="495">
      <c r="A495" s="170"/>
      <c r="B495" s="170"/>
      <c r="C495" s="170"/>
      <c r="D495" s="170"/>
      <c r="E495" s="171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</row>
    <row r="496">
      <c r="A496" s="170"/>
      <c r="B496" s="170"/>
      <c r="C496" s="170"/>
      <c r="D496" s="170"/>
      <c r="E496" s="171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</row>
    <row r="497">
      <c r="A497" s="170"/>
      <c r="B497" s="170"/>
      <c r="C497" s="170"/>
      <c r="D497" s="170"/>
      <c r="E497" s="171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</row>
    <row r="498">
      <c r="A498" s="170"/>
      <c r="B498" s="170"/>
      <c r="C498" s="170"/>
      <c r="D498" s="170"/>
      <c r="E498" s="171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</row>
    <row r="499">
      <c r="A499" s="170"/>
      <c r="B499" s="170"/>
      <c r="C499" s="170"/>
      <c r="D499" s="170"/>
      <c r="E499" s="171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</row>
    <row r="500">
      <c r="A500" s="170"/>
      <c r="B500" s="170"/>
      <c r="C500" s="170"/>
      <c r="D500" s="170"/>
      <c r="E500" s="171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</row>
    <row r="501">
      <c r="A501" s="170"/>
      <c r="B501" s="170"/>
      <c r="C501" s="170"/>
      <c r="D501" s="170"/>
      <c r="E501" s="171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</row>
    <row r="502">
      <c r="A502" s="170"/>
      <c r="B502" s="170"/>
      <c r="C502" s="170"/>
      <c r="D502" s="170"/>
      <c r="E502" s="171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</row>
    <row r="503">
      <c r="A503" s="170"/>
      <c r="B503" s="170"/>
      <c r="C503" s="170"/>
      <c r="D503" s="170"/>
      <c r="E503" s="171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</row>
    <row r="504">
      <c r="A504" s="170"/>
      <c r="B504" s="170"/>
      <c r="C504" s="170"/>
      <c r="D504" s="170"/>
      <c r="E504" s="171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</row>
    <row r="505">
      <c r="A505" s="170"/>
      <c r="B505" s="170"/>
      <c r="C505" s="170"/>
      <c r="D505" s="170"/>
      <c r="E505" s="171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</row>
    <row r="506">
      <c r="A506" s="170"/>
      <c r="B506" s="170"/>
      <c r="C506" s="170"/>
      <c r="D506" s="170"/>
      <c r="E506" s="171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</row>
    <row r="507">
      <c r="A507" s="170"/>
      <c r="B507" s="170"/>
      <c r="C507" s="170"/>
      <c r="D507" s="170"/>
      <c r="E507" s="171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</row>
    <row r="508">
      <c r="A508" s="170"/>
      <c r="B508" s="170"/>
      <c r="C508" s="170"/>
      <c r="D508" s="170"/>
      <c r="E508" s="171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</row>
    <row r="509">
      <c r="A509" s="170"/>
      <c r="B509" s="170"/>
      <c r="C509" s="170"/>
      <c r="D509" s="170"/>
      <c r="E509" s="171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</row>
    <row r="510">
      <c r="A510" s="170"/>
      <c r="B510" s="170"/>
      <c r="C510" s="170"/>
      <c r="D510" s="170"/>
      <c r="E510" s="171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</row>
    <row r="511">
      <c r="A511" s="170"/>
      <c r="B511" s="170"/>
      <c r="C511" s="170"/>
      <c r="D511" s="170"/>
      <c r="E511" s="171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</row>
    <row r="512">
      <c r="A512" s="170"/>
      <c r="B512" s="170"/>
      <c r="C512" s="170"/>
      <c r="D512" s="170"/>
      <c r="E512" s="171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</row>
    <row r="513">
      <c r="A513" s="170"/>
      <c r="B513" s="170"/>
      <c r="C513" s="170"/>
      <c r="D513" s="170"/>
      <c r="E513" s="171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</row>
    <row r="514">
      <c r="A514" s="170"/>
      <c r="B514" s="170"/>
      <c r="C514" s="170"/>
      <c r="D514" s="170"/>
      <c r="E514" s="171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</row>
    <row r="515">
      <c r="A515" s="170"/>
      <c r="B515" s="170"/>
      <c r="C515" s="170"/>
      <c r="D515" s="170"/>
      <c r="E515" s="171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</row>
    <row r="516">
      <c r="A516" s="170"/>
      <c r="B516" s="170"/>
      <c r="C516" s="170"/>
      <c r="D516" s="170"/>
      <c r="E516" s="171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</row>
    <row r="517">
      <c r="A517" s="170"/>
      <c r="B517" s="170"/>
      <c r="C517" s="170"/>
      <c r="D517" s="170"/>
      <c r="E517" s="171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</row>
    <row r="518">
      <c r="A518" s="170"/>
      <c r="B518" s="170"/>
      <c r="C518" s="170"/>
      <c r="D518" s="170"/>
      <c r="E518" s="171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</row>
    <row r="519">
      <c r="A519" s="170"/>
      <c r="B519" s="170"/>
      <c r="C519" s="170"/>
      <c r="D519" s="170"/>
      <c r="E519" s="171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</row>
    <row r="520">
      <c r="A520" s="170"/>
      <c r="B520" s="170"/>
      <c r="C520" s="170"/>
      <c r="D520" s="170"/>
      <c r="E520" s="171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</row>
    <row r="521">
      <c r="A521" s="170"/>
      <c r="B521" s="170"/>
      <c r="C521" s="170"/>
      <c r="D521" s="170"/>
      <c r="E521" s="171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</row>
    <row r="522">
      <c r="A522" s="170"/>
      <c r="B522" s="170"/>
      <c r="C522" s="170"/>
      <c r="D522" s="170"/>
      <c r="E522" s="171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</row>
    <row r="523">
      <c r="A523" s="170"/>
      <c r="B523" s="170"/>
      <c r="C523" s="170"/>
      <c r="D523" s="170"/>
      <c r="E523" s="171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</row>
    <row r="524">
      <c r="A524" s="170"/>
      <c r="B524" s="170"/>
      <c r="C524" s="170"/>
      <c r="D524" s="170"/>
      <c r="E524" s="171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</row>
    <row r="525">
      <c r="A525" s="170"/>
      <c r="B525" s="170"/>
      <c r="C525" s="170"/>
      <c r="D525" s="170"/>
      <c r="E525" s="171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</row>
    <row r="526">
      <c r="A526" s="170"/>
      <c r="B526" s="170"/>
      <c r="C526" s="170"/>
      <c r="D526" s="170"/>
      <c r="E526" s="171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</row>
    <row r="527">
      <c r="A527" s="170"/>
      <c r="B527" s="170"/>
      <c r="C527" s="170"/>
      <c r="D527" s="170"/>
      <c r="E527" s="171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</row>
    <row r="528">
      <c r="A528" s="170"/>
      <c r="B528" s="170"/>
      <c r="C528" s="170"/>
      <c r="D528" s="170"/>
      <c r="E528" s="171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</row>
    <row r="529">
      <c r="A529" s="170"/>
      <c r="B529" s="170"/>
      <c r="C529" s="170"/>
      <c r="D529" s="170"/>
      <c r="E529" s="171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</row>
    <row r="530">
      <c r="A530" s="170"/>
      <c r="B530" s="170"/>
      <c r="C530" s="170"/>
      <c r="D530" s="170"/>
      <c r="E530" s="171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</row>
    <row r="531">
      <c r="A531" s="170"/>
      <c r="B531" s="170"/>
      <c r="C531" s="170"/>
      <c r="D531" s="170"/>
      <c r="E531" s="171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</row>
    <row r="532">
      <c r="A532" s="170"/>
      <c r="B532" s="170"/>
      <c r="C532" s="170"/>
      <c r="D532" s="170"/>
      <c r="E532" s="171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</row>
    <row r="533">
      <c r="A533" s="170"/>
      <c r="B533" s="170"/>
      <c r="C533" s="170"/>
      <c r="D533" s="170"/>
      <c r="E533" s="171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</row>
    <row r="534">
      <c r="A534" s="170"/>
      <c r="B534" s="170"/>
      <c r="C534" s="170"/>
      <c r="D534" s="170"/>
      <c r="E534" s="171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</row>
    <row r="535">
      <c r="A535" s="170"/>
      <c r="B535" s="170"/>
      <c r="C535" s="170"/>
      <c r="D535" s="170"/>
      <c r="E535" s="171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</row>
    <row r="536">
      <c r="A536" s="170"/>
      <c r="B536" s="170"/>
      <c r="C536" s="170"/>
      <c r="D536" s="170"/>
      <c r="E536" s="171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</row>
    <row r="537">
      <c r="A537" s="170"/>
      <c r="B537" s="170"/>
      <c r="C537" s="170"/>
      <c r="D537" s="170"/>
      <c r="E537" s="171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</row>
    <row r="538">
      <c r="A538" s="170"/>
      <c r="B538" s="170"/>
      <c r="C538" s="170"/>
      <c r="D538" s="170"/>
      <c r="E538" s="171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</row>
    <row r="539">
      <c r="A539" s="170"/>
      <c r="B539" s="170"/>
      <c r="C539" s="170"/>
      <c r="D539" s="170"/>
      <c r="E539" s="171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</row>
    <row r="540">
      <c r="A540" s="170"/>
      <c r="B540" s="170"/>
      <c r="C540" s="170"/>
      <c r="D540" s="170"/>
      <c r="E540" s="171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</row>
    <row r="541">
      <c r="A541" s="170"/>
      <c r="B541" s="170"/>
      <c r="C541" s="170"/>
      <c r="D541" s="170"/>
      <c r="E541" s="171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</row>
    <row r="542">
      <c r="A542" s="170"/>
      <c r="B542" s="170"/>
      <c r="C542" s="170"/>
      <c r="D542" s="170"/>
      <c r="E542" s="171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</row>
    <row r="543">
      <c r="A543" s="170"/>
      <c r="B543" s="170"/>
      <c r="C543" s="170"/>
      <c r="D543" s="170"/>
      <c r="E543" s="171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</row>
    <row r="544">
      <c r="A544" s="170"/>
      <c r="B544" s="170"/>
      <c r="C544" s="170"/>
      <c r="D544" s="170"/>
      <c r="E544" s="171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</row>
    <row r="545">
      <c r="A545" s="170"/>
      <c r="B545" s="170"/>
      <c r="C545" s="170"/>
      <c r="D545" s="170"/>
      <c r="E545" s="171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</row>
    <row r="546">
      <c r="A546" s="170"/>
      <c r="B546" s="170"/>
      <c r="C546" s="170"/>
      <c r="D546" s="170"/>
      <c r="E546" s="171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</row>
    <row r="547">
      <c r="A547" s="170"/>
      <c r="B547" s="170"/>
      <c r="C547" s="170"/>
      <c r="D547" s="170"/>
      <c r="E547" s="171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</row>
    <row r="548">
      <c r="A548" s="170"/>
      <c r="B548" s="170"/>
      <c r="C548" s="170"/>
      <c r="D548" s="170"/>
      <c r="E548" s="171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</row>
    <row r="549">
      <c r="A549" s="170"/>
      <c r="B549" s="170"/>
      <c r="C549" s="170"/>
      <c r="D549" s="170"/>
      <c r="E549" s="171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</row>
    <row r="550">
      <c r="A550" s="170"/>
      <c r="B550" s="170"/>
      <c r="C550" s="170"/>
      <c r="D550" s="170"/>
      <c r="E550" s="171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</row>
    <row r="551">
      <c r="A551" s="170"/>
      <c r="B551" s="170"/>
      <c r="C551" s="170"/>
      <c r="D551" s="170"/>
      <c r="E551" s="171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</row>
    <row r="552">
      <c r="A552" s="170"/>
      <c r="B552" s="170"/>
      <c r="C552" s="170"/>
      <c r="D552" s="170"/>
      <c r="E552" s="171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</row>
    <row r="553">
      <c r="A553" s="170"/>
      <c r="B553" s="170"/>
      <c r="C553" s="170"/>
      <c r="D553" s="170"/>
      <c r="E553" s="171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</row>
    <row r="554">
      <c r="A554" s="170"/>
      <c r="B554" s="170"/>
      <c r="C554" s="170"/>
      <c r="D554" s="170"/>
      <c r="E554" s="171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</row>
    <row r="555">
      <c r="A555" s="170"/>
      <c r="B555" s="170"/>
      <c r="C555" s="170"/>
      <c r="D555" s="170"/>
      <c r="E555" s="171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</row>
    <row r="556">
      <c r="A556" s="170"/>
      <c r="B556" s="170"/>
      <c r="C556" s="170"/>
      <c r="D556" s="170"/>
      <c r="E556" s="171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</row>
    <row r="557">
      <c r="A557" s="170"/>
      <c r="B557" s="170"/>
      <c r="C557" s="170"/>
      <c r="D557" s="170"/>
      <c r="E557" s="171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</row>
    <row r="558">
      <c r="A558" s="170"/>
      <c r="B558" s="170"/>
      <c r="C558" s="170"/>
      <c r="D558" s="170"/>
      <c r="E558" s="171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</row>
    <row r="559">
      <c r="A559" s="170"/>
      <c r="B559" s="170"/>
      <c r="C559" s="170"/>
      <c r="D559" s="170"/>
      <c r="E559" s="171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</row>
    <row r="560">
      <c r="A560" s="170"/>
      <c r="B560" s="170"/>
      <c r="C560" s="170"/>
      <c r="D560" s="170"/>
      <c r="E560" s="171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</row>
    <row r="561">
      <c r="A561" s="170"/>
      <c r="B561" s="170"/>
      <c r="C561" s="170"/>
      <c r="D561" s="170"/>
      <c r="E561" s="171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</row>
    <row r="562">
      <c r="A562" s="170"/>
      <c r="B562" s="170"/>
      <c r="C562" s="170"/>
      <c r="D562" s="170"/>
      <c r="E562" s="171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</row>
    <row r="563">
      <c r="A563" s="170"/>
      <c r="B563" s="170"/>
      <c r="C563" s="170"/>
      <c r="D563" s="170"/>
      <c r="E563" s="171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</row>
    <row r="564">
      <c r="A564" s="170"/>
      <c r="B564" s="170"/>
      <c r="C564" s="170"/>
      <c r="D564" s="170"/>
      <c r="E564" s="171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</row>
    <row r="565">
      <c r="A565" s="170"/>
      <c r="B565" s="170"/>
      <c r="C565" s="170"/>
      <c r="D565" s="170"/>
      <c r="E565" s="171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</row>
    <row r="566">
      <c r="A566" s="170"/>
      <c r="B566" s="170"/>
      <c r="C566" s="170"/>
      <c r="D566" s="170"/>
      <c r="E566" s="171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</row>
    <row r="567">
      <c r="A567" s="170"/>
      <c r="B567" s="170"/>
      <c r="C567" s="170"/>
      <c r="D567" s="170"/>
      <c r="E567" s="171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</row>
    <row r="568">
      <c r="A568" s="170"/>
      <c r="B568" s="170"/>
      <c r="C568" s="170"/>
      <c r="D568" s="170"/>
      <c r="E568" s="171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</row>
    <row r="569">
      <c r="A569" s="170"/>
      <c r="B569" s="170"/>
      <c r="C569" s="170"/>
      <c r="D569" s="170"/>
      <c r="E569" s="171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</row>
    <row r="570">
      <c r="A570" s="170"/>
      <c r="B570" s="170"/>
      <c r="C570" s="170"/>
      <c r="D570" s="170"/>
      <c r="E570" s="171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</row>
    <row r="571">
      <c r="A571" s="170"/>
      <c r="B571" s="170"/>
      <c r="C571" s="170"/>
      <c r="D571" s="170"/>
      <c r="E571" s="171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</row>
    <row r="572">
      <c r="A572" s="170"/>
      <c r="B572" s="170"/>
      <c r="C572" s="170"/>
      <c r="D572" s="170"/>
      <c r="E572" s="171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</row>
    <row r="573">
      <c r="A573" s="170"/>
      <c r="B573" s="170"/>
      <c r="C573" s="170"/>
      <c r="D573" s="170"/>
      <c r="E573" s="171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</row>
    <row r="574">
      <c r="A574" s="170"/>
      <c r="B574" s="170"/>
      <c r="C574" s="170"/>
      <c r="D574" s="170"/>
      <c r="E574" s="171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</row>
    <row r="575">
      <c r="A575" s="170"/>
      <c r="B575" s="170"/>
      <c r="C575" s="170"/>
      <c r="D575" s="170"/>
      <c r="E575" s="171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</row>
    <row r="576">
      <c r="A576" s="170"/>
      <c r="B576" s="170"/>
      <c r="C576" s="170"/>
      <c r="D576" s="170"/>
      <c r="E576" s="171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</row>
    <row r="577">
      <c r="A577" s="170"/>
      <c r="B577" s="170"/>
      <c r="C577" s="170"/>
      <c r="D577" s="170"/>
      <c r="E577" s="171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</row>
    <row r="578">
      <c r="A578" s="170"/>
      <c r="B578" s="170"/>
      <c r="C578" s="170"/>
      <c r="D578" s="170"/>
      <c r="E578" s="171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</row>
    <row r="579">
      <c r="A579" s="170"/>
      <c r="B579" s="170"/>
      <c r="C579" s="170"/>
      <c r="D579" s="170"/>
      <c r="E579" s="171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</row>
    <row r="580">
      <c r="A580" s="170"/>
      <c r="B580" s="170"/>
      <c r="C580" s="170"/>
      <c r="D580" s="170"/>
      <c r="E580" s="171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</row>
    <row r="581">
      <c r="A581" s="170"/>
      <c r="B581" s="170"/>
      <c r="C581" s="170"/>
      <c r="D581" s="170"/>
      <c r="E581" s="171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</row>
    <row r="582">
      <c r="A582" s="170"/>
      <c r="B582" s="170"/>
      <c r="C582" s="170"/>
      <c r="D582" s="170"/>
      <c r="E582" s="171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</row>
    <row r="583">
      <c r="A583" s="170"/>
      <c r="B583" s="170"/>
      <c r="C583" s="170"/>
      <c r="D583" s="170"/>
      <c r="E583" s="171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</row>
    <row r="584">
      <c r="A584" s="170"/>
      <c r="B584" s="170"/>
      <c r="C584" s="170"/>
      <c r="D584" s="170"/>
      <c r="E584" s="171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</row>
    <row r="585">
      <c r="A585" s="170"/>
      <c r="B585" s="170"/>
      <c r="C585" s="170"/>
      <c r="D585" s="170"/>
      <c r="E585" s="171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</row>
    <row r="586">
      <c r="A586" s="170"/>
      <c r="B586" s="170"/>
      <c r="C586" s="170"/>
      <c r="D586" s="170"/>
      <c r="E586" s="171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</row>
    <row r="587">
      <c r="A587" s="170"/>
      <c r="B587" s="170"/>
      <c r="C587" s="170"/>
      <c r="D587" s="170"/>
      <c r="E587" s="171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</row>
    <row r="588">
      <c r="A588" s="170"/>
      <c r="B588" s="170"/>
      <c r="C588" s="170"/>
      <c r="D588" s="170"/>
      <c r="E588" s="171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</row>
    <row r="589">
      <c r="A589" s="170"/>
      <c r="B589" s="170"/>
      <c r="C589" s="170"/>
      <c r="D589" s="170"/>
      <c r="E589" s="171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</row>
    <row r="590">
      <c r="A590" s="170"/>
      <c r="B590" s="170"/>
      <c r="C590" s="170"/>
      <c r="D590" s="170"/>
      <c r="E590" s="171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</row>
    <row r="591">
      <c r="A591" s="170"/>
      <c r="B591" s="170"/>
      <c r="C591" s="170"/>
      <c r="D591" s="170"/>
      <c r="E591" s="171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</row>
    <row r="592">
      <c r="A592" s="170"/>
      <c r="B592" s="170"/>
      <c r="C592" s="170"/>
      <c r="D592" s="170"/>
      <c r="E592" s="171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</row>
    <row r="593">
      <c r="A593" s="170"/>
      <c r="B593" s="170"/>
      <c r="C593" s="170"/>
      <c r="D593" s="170"/>
      <c r="E593" s="171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</row>
    <row r="594">
      <c r="A594" s="170"/>
      <c r="B594" s="170"/>
      <c r="C594" s="170"/>
      <c r="D594" s="170"/>
      <c r="E594" s="171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</row>
    <row r="595">
      <c r="A595" s="170"/>
      <c r="B595" s="170"/>
      <c r="C595" s="170"/>
      <c r="D595" s="170"/>
      <c r="E595" s="171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</row>
    <row r="596">
      <c r="A596" s="170"/>
      <c r="B596" s="170"/>
      <c r="C596" s="170"/>
      <c r="D596" s="170"/>
      <c r="E596" s="171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</row>
    <row r="597">
      <c r="A597" s="170"/>
      <c r="B597" s="170"/>
      <c r="C597" s="170"/>
      <c r="D597" s="170"/>
      <c r="E597" s="171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</row>
    <row r="598">
      <c r="A598" s="170"/>
      <c r="B598" s="170"/>
      <c r="C598" s="170"/>
      <c r="D598" s="170"/>
      <c r="E598" s="171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</row>
    <row r="599">
      <c r="A599" s="170"/>
      <c r="B599" s="170"/>
      <c r="C599" s="170"/>
      <c r="D599" s="170"/>
      <c r="E599" s="171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</row>
    <row r="600">
      <c r="A600" s="170"/>
      <c r="B600" s="170"/>
      <c r="C600" s="170"/>
      <c r="D600" s="170"/>
      <c r="E600" s="171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</row>
    <row r="601">
      <c r="A601" s="170"/>
      <c r="B601" s="170"/>
      <c r="C601" s="170"/>
      <c r="D601" s="170"/>
      <c r="E601" s="171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</row>
    <row r="602">
      <c r="A602" s="170"/>
      <c r="B602" s="170"/>
      <c r="C602" s="170"/>
      <c r="D602" s="170"/>
      <c r="E602" s="171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</row>
    <row r="603">
      <c r="A603" s="170"/>
      <c r="B603" s="170"/>
      <c r="C603" s="170"/>
      <c r="D603" s="170"/>
      <c r="E603" s="171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</row>
    <row r="604">
      <c r="A604" s="170"/>
      <c r="B604" s="170"/>
      <c r="C604" s="170"/>
      <c r="D604" s="170"/>
      <c r="E604" s="171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</row>
    <row r="605">
      <c r="A605" s="170"/>
      <c r="B605" s="170"/>
      <c r="C605" s="170"/>
      <c r="D605" s="170"/>
      <c r="E605" s="171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</row>
    <row r="606">
      <c r="A606" s="170"/>
      <c r="B606" s="170"/>
      <c r="C606" s="170"/>
      <c r="D606" s="170"/>
      <c r="E606" s="171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</row>
    <row r="607">
      <c r="A607" s="170"/>
      <c r="B607" s="170"/>
      <c r="C607" s="170"/>
      <c r="D607" s="170"/>
      <c r="E607" s="171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</row>
    <row r="608">
      <c r="A608" s="170"/>
      <c r="B608" s="170"/>
      <c r="C608" s="170"/>
      <c r="D608" s="170"/>
      <c r="E608" s="171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</row>
    <row r="609">
      <c r="A609" s="170"/>
      <c r="B609" s="170"/>
      <c r="C609" s="170"/>
      <c r="D609" s="170"/>
      <c r="E609" s="171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</row>
    <row r="610">
      <c r="A610" s="170"/>
      <c r="B610" s="170"/>
      <c r="C610" s="170"/>
      <c r="D610" s="170"/>
      <c r="E610" s="171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</row>
    <row r="611">
      <c r="A611" s="170"/>
      <c r="B611" s="170"/>
      <c r="C611" s="170"/>
      <c r="D611" s="170"/>
      <c r="E611" s="171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</row>
    <row r="612">
      <c r="A612" s="170"/>
      <c r="B612" s="170"/>
      <c r="C612" s="170"/>
      <c r="D612" s="170"/>
      <c r="E612" s="171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</row>
    <row r="613">
      <c r="A613" s="170"/>
      <c r="B613" s="170"/>
      <c r="C613" s="170"/>
      <c r="D613" s="170"/>
      <c r="E613" s="171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</row>
    <row r="614">
      <c r="A614" s="170"/>
      <c r="B614" s="170"/>
      <c r="C614" s="170"/>
      <c r="D614" s="170"/>
      <c r="E614" s="171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</row>
    <row r="615">
      <c r="A615" s="170"/>
      <c r="B615" s="170"/>
      <c r="C615" s="170"/>
      <c r="D615" s="170"/>
      <c r="E615" s="171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</row>
    <row r="616">
      <c r="A616" s="170"/>
      <c r="B616" s="170"/>
      <c r="C616" s="170"/>
      <c r="D616" s="170"/>
      <c r="E616" s="171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</row>
    <row r="617">
      <c r="A617" s="170"/>
      <c r="B617" s="170"/>
      <c r="C617" s="170"/>
      <c r="D617" s="170"/>
      <c r="E617" s="171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</row>
    <row r="618">
      <c r="A618" s="170"/>
      <c r="B618" s="170"/>
      <c r="C618" s="170"/>
      <c r="D618" s="170"/>
      <c r="E618" s="171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</row>
    <row r="619">
      <c r="A619" s="170"/>
      <c r="B619" s="170"/>
      <c r="C619" s="170"/>
      <c r="D619" s="170"/>
      <c r="E619" s="171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</row>
    <row r="620">
      <c r="A620" s="170"/>
      <c r="B620" s="170"/>
      <c r="C620" s="170"/>
      <c r="D620" s="170"/>
      <c r="E620" s="171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</row>
    <row r="621">
      <c r="A621" s="170"/>
      <c r="B621" s="170"/>
      <c r="C621" s="170"/>
      <c r="D621" s="170"/>
      <c r="E621" s="171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</row>
    <row r="622">
      <c r="A622" s="170"/>
      <c r="B622" s="170"/>
      <c r="C622" s="170"/>
      <c r="D622" s="170"/>
      <c r="E622" s="171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</row>
    <row r="623">
      <c r="A623" s="170"/>
      <c r="B623" s="170"/>
      <c r="C623" s="170"/>
      <c r="D623" s="170"/>
      <c r="E623" s="171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</row>
    <row r="624">
      <c r="A624" s="170"/>
      <c r="B624" s="170"/>
      <c r="C624" s="170"/>
      <c r="D624" s="170"/>
      <c r="E624" s="171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</row>
    <row r="625">
      <c r="A625" s="170"/>
      <c r="B625" s="170"/>
      <c r="C625" s="170"/>
      <c r="D625" s="170"/>
      <c r="E625" s="171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</row>
    <row r="626">
      <c r="A626" s="170"/>
      <c r="B626" s="170"/>
      <c r="C626" s="170"/>
      <c r="D626" s="170"/>
      <c r="E626" s="171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</row>
    <row r="627">
      <c r="A627" s="170"/>
      <c r="B627" s="170"/>
      <c r="C627" s="170"/>
      <c r="D627" s="170"/>
      <c r="E627" s="171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</row>
    <row r="628">
      <c r="A628" s="170"/>
      <c r="B628" s="170"/>
      <c r="C628" s="170"/>
      <c r="D628" s="170"/>
      <c r="E628" s="171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</row>
    <row r="629">
      <c r="A629" s="170"/>
      <c r="B629" s="170"/>
      <c r="C629" s="170"/>
      <c r="D629" s="170"/>
      <c r="E629" s="171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</row>
    <row r="630">
      <c r="A630" s="170"/>
      <c r="B630" s="170"/>
      <c r="C630" s="170"/>
      <c r="D630" s="170"/>
      <c r="E630" s="171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</row>
    <row r="631">
      <c r="A631" s="170"/>
      <c r="B631" s="170"/>
      <c r="C631" s="170"/>
      <c r="D631" s="170"/>
      <c r="E631" s="171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</row>
    <row r="632">
      <c r="A632" s="170"/>
      <c r="B632" s="170"/>
      <c r="C632" s="170"/>
      <c r="D632" s="170"/>
      <c r="E632" s="171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</row>
    <row r="633">
      <c r="A633" s="170"/>
      <c r="B633" s="170"/>
      <c r="C633" s="170"/>
      <c r="D633" s="170"/>
      <c r="E633" s="171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</row>
    <row r="634">
      <c r="A634" s="170"/>
      <c r="B634" s="170"/>
      <c r="C634" s="170"/>
      <c r="D634" s="170"/>
      <c r="E634" s="171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</row>
    <row r="635">
      <c r="A635" s="170"/>
      <c r="B635" s="170"/>
      <c r="C635" s="170"/>
      <c r="D635" s="170"/>
      <c r="E635" s="171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</row>
    <row r="636">
      <c r="A636" s="170"/>
      <c r="B636" s="170"/>
      <c r="C636" s="170"/>
      <c r="D636" s="170"/>
      <c r="E636" s="171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</row>
    <row r="637">
      <c r="A637" s="170"/>
      <c r="B637" s="170"/>
      <c r="C637" s="170"/>
      <c r="D637" s="170"/>
      <c r="E637" s="171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</row>
    <row r="638">
      <c r="A638" s="170"/>
      <c r="B638" s="170"/>
      <c r="C638" s="170"/>
      <c r="D638" s="170"/>
      <c r="E638" s="171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</row>
    <row r="639">
      <c r="A639" s="170"/>
      <c r="B639" s="170"/>
      <c r="C639" s="170"/>
      <c r="D639" s="170"/>
      <c r="E639" s="171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</row>
    <row r="640">
      <c r="A640" s="170"/>
      <c r="B640" s="170"/>
      <c r="C640" s="170"/>
      <c r="D640" s="170"/>
      <c r="E640" s="171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</row>
    <row r="641">
      <c r="A641" s="170"/>
      <c r="B641" s="170"/>
      <c r="C641" s="170"/>
      <c r="D641" s="170"/>
      <c r="E641" s="171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</row>
    <row r="642">
      <c r="A642" s="170"/>
      <c r="B642" s="170"/>
      <c r="C642" s="170"/>
      <c r="D642" s="170"/>
      <c r="E642" s="171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</row>
    <row r="643">
      <c r="A643" s="170"/>
      <c r="B643" s="170"/>
      <c r="C643" s="170"/>
      <c r="D643" s="170"/>
      <c r="E643" s="171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</row>
    <row r="644">
      <c r="A644" s="170"/>
      <c r="B644" s="170"/>
      <c r="C644" s="170"/>
      <c r="D644" s="170"/>
      <c r="E644" s="171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</row>
    <row r="645">
      <c r="A645" s="170"/>
      <c r="B645" s="170"/>
      <c r="C645" s="170"/>
      <c r="D645" s="170"/>
      <c r="E645" s="171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</row>
    <row r="646">
      <c r="A646" s="170"/>
      <c r="B646" s="170"/>
      <c r="C646" s="170"/>
      <c r="D646" s="170"/>
      <c r="E646" s="171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</row>
    <row r="647">
      <c r="A647" s="170"/>
      <c r="B647" s="170"/>
      <c r="C647" s="170"/>
      <c r="D647" s="170"/>
      <c r="E647" s="171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</row>
    <row r="648">
      <c r="A648" s="170"/>
      <c r="B648" s="170"/>
      <c r="C648" s="170"/>
      <c r="D648" s="170"/>
      <c r="E648" s="171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</row>
    <row r="649">
      <c r="A649" s="170"/>
      <c r="B649" s="170"/>
      <c r="C649" s="170"/>
      <c r="D649" s="170"/>
      <c r="E649" s="171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</row>
    <row r="650">
      <c r="A650" s="170"/>
      <c r="B650" s="170"/>
      <c r="C650" s="170"/>
      <c r="D650" s="170"/>
      <c r="E650" s="171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</row>
    <row r="651">
      <c r="A651" s="170"/>
      <c r="B651" s="170"/>
      <c r="C651" s="170"/>
      <c r="D651" s="170"/>
      <c r="E651" s="171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</row>
    <row r="652">
      <c r="A652" s="170"/>
      <c r="B652" s="170"/>
      <c r="C652" s="170"/>
      <c r="D652" s="170"/>
      <c r="E652" s="171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</row>
    <row r="653">
      <c r="A653" s="170"/>
      <c r="B653" s="170"/>
      <c r="C653" s="170"/>
      <c r="D653" s="170"/>
      <c r="E653" s="171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</row>
    <row r="654">
      <c r="A654" s="170"/>
      <c r="B654" s="170"/>
      <c r="C654" s="170"/>
      <c r="D654" s="170"/>
      <c r="E654" s="171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</row>
    <row r="655">
      <c r="A655" s="170"/>
      <c r="B655" s="170"/>
      <c r="C655" s="170"/>
      <c r="D655" s="170"/>
      <c r="E655" s="171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</row>
    <row r="656">
      <c r="A656" s="170"/>
      <c r="B656" s="170"/>
      <c r="C656" s="170"/>
      <c r="D656" s="170"/>
      <c r="E656" s="171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</row>
    <row r="657">
      <c r="A657" s="170"/>
      <c r="B657" s="170"/>
      <c r="C657" s="170"/>
      <c r="D657" s="170"/>
      <c r="E657" s="171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</row>
    <row r="658">
      <c r="A658" s="170"/>
      <c r="B658" s="170"/>
      <c r="C658" s="170"/>
      <c r="D658" s="170"/>
      <c r="E658" s="171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</row>
    <row r="659">
      <c r="A659" s="170"/>
      <c r="B659" s="170"/>
      <c r="C659" s="170"/>
      <c r="D659" s="170"/>
      <c r="E659" s="171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</row>
    <row r="660">
      <c r="A660" s="170"/>
      <c r="B660" s="170"/>
      <c r="C660" s="170"/>
      <c r="D660" s="170"/>
      <c r="E660" s="171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</row>
    <row r="661">
      <c r="A661" s="170"/>
      <c r="B661" s="170"/>
      <c r="C661" s="170"/>
      <c r="D661" s="170"/>
      <c r="E661" s="171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</row>
    <row r="662">
      <c r="A662" s="170"/>
      <c r="B662" s="170"/>
      <c r="C662" s="170"/>
      <c r="D662" s="170"/>
      <c r="E662" s="171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</row>
    <row r="663">
      <c r="A663" s="170"/>
      <c r="B663" s="170"/>
      <c r="C663" s="170"/>
      <c r="D663" s="170"/>
      <c r="E663" s="171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</row>
    <row r="664">
      <c r="A664" s="170"/>
      <c r="B664" s="170"/>
      <c r="C664" s="170"/>
      <c r="D664" s="170"/>
      <c r="E664" s="171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</row>
    <row r="665">
      <c r="A665" s="170"/>
      <c r="B665" s="170"/>
      <c r="C665" s="170"/>
      <c r="D665" s="170"/>
      <c r="E665" s="171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</row>
    <row r="666">
      <c r="A666" s="170"/>
      <c r="B666" s="170"/>
      <c r="C666" s="170"/>
      <c r="D666" s="170"/>
      <c r="E666" s="171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</row>
    <row r="667">
      <c r="A667" s="170"/>
      <c r="B667" s="170"/>
      <c r="C667" s="170"/>
      <c r="D667" s="170"/>
      <c r="E667" s="171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</row>
    <row r="668">
      <c r="A668" s="170"/>
      <c r="B668" s="170"/>
      <c r="C668" s="170"/>
      <c r="D668" s="170"/>
      <c r="E668" s="171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</row>
    <row r="669">
      <c r="A669" s="170"/>
      <c r="B669" s="170"/>
      <c r="C669" s="170"/>
      <c r="D669" s="170"/>
      <c r="E669" s="171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</row>
    <row r="670">
      <c r="A670" s="170"/>
      <c r="B670" s="170"/>
      <c r="C670" s="170"/>
      <c r="D670" s="170"/>
      <c r="E670" s="171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</row>
    <row r="671">
      <c r="A671" s="170"/>
      <c r="B671" s="170"/>
      <c r="C671" s="170"/>
      <c r="D671" s="170"/>
      <c r="E671" s="171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</row>
    <row r="672">
      <c r="A672" s="170"/>
      <c r="B672" s="170"/>
      <c r="C672" s="170"/>
      <c r="D672" s="170"/>
      <c r="E672" s="171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</row>
    <row r="673">
      <c r="A673" s="170"/>
      <c r="B673" s="170"/>
      <c r="C673" s="170"/>
      <c r="D673" s="170"/>
      <c r="E673" s="171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</row>
    <row r="674">
      <c r="A674" s="170"/>
      <c r="B674" s="170"/>
      <c r="C674" s="170"/>
      <c r="D674" s="170"/>
      <c r="E674" s="171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</row>
    <row r="675">
      <c r="A675" s="170"/>
      <c r="B675" s="170"/>
      <c r="C675" s="170"/>
      <c r="D675" s="170"/>
      <c r="E675" s="171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</row>
    <row r="676">
      <c r="A676" s="170"/>
      <c r="B676" s="170"/>
      <c r="C676" s="170"/>
      <c r="D676" s="170"/>
      <c r="E676" s="171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</row>
    <row r="677">
      <c r="A677" s="170"/>
      <c r="B677" s="170"/>
      <c r="C677" s="170"/>
      <c r="D677" s="170"/>
      <c r="E677" s="171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</row>
    <row r="678">
      <c r="A678" s="170"/>
      <c r="B678" s="170"/>
      <c r="C678" s="170"/>
      <c r="D678" s="170"/>
      <c r="E678" s="171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</row>
    <row r="679">
      <c r="A679" s="170"/>
      <c r="B679" s="170"/>
      <c r="C679" s="170"/>
      <c r="D679" s="170"/>
      <c r="E679" s="171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</row>
    <row r="680">
      <c r="A680" s="170"/>
      <c r="B680" s="170"/>
      <c r="C680" s="170"/>
      <c r="D680" s="170"/>
      <c r="E680" s="171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</row>
    <row r="681">
      <c r="A681" s="170"/>
      <c r="B681" s="170"/>
      <c r="C681" s="170"/>
      <c r="D681" s="170"/>
      <c r="E681" s="171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</row>
    <row r="682">
      <c r="A682" s="170"/>
      <c r="B682" s="170"/>
      <c r="C682" s="170"/>
      <c r="D682" s="170"/>
      <c r="E682" s="171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</row>
    <row r="683">
      <c r="A683" s="170"/>
      <c r="B683" s="170"/>
      <c r="C683" s="170"/>
      <c r="D683" s="170"/>
      <c r="E683" s="171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</row>
    <row r="684">
      <c r="A684" s="170"/>
      <c r="B684" s="170"/>
      <c r="C684" s="170"/>
      <c r="D684" s="170"/>
      <c r="E684" s="171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</row>
    <row r="685">
      <c r="A685" s="170"/>
      <c r="B685" s="170"/>
      <c r="C685" s="170"/>
      <c r="D685" s="170"/>
      <c r="E685" s="171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</row>
    <row r="686">
      <c r="A686" s="170"/>
      <c r="B686" s="170"/>
      <c r="C686" s="170"/>
      <c r="D686" s="170"/>
      <c r="E686" s="171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</row>
    <row r="687">
      <c r="A687" s="170"/>
      <c r="B687" s="170"/>
      <c r="C687" s="170"/>
      <c r="D687" s="170"/>
      <c r="E687" s="171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</row>
    <row r="688">
      <c r="A688" s="170"/>
      <c r="B688" s="170"/>
      <c r="C688" s="170"/>
      <c r="D688" s="170"/>
      <c r="E688" s="171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</row>
    <row r="689">
      <c r="A689" s="170"/>
      <c r="B689" s="170"/>
      <c r="C689" s="170"/>
      <c r="D689" s="170"/>
      <c r="E689" s="171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</row>
    <row r="690">
      <c r="A690" s="170"/>
      <c r="B690" s="170"/>
      <c r="C690" s="170"/>
      <c r="D690" s="170"/>
      <c r="E690" s="171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</row>
    <row r="691">
      <c r="A691" s="170"/>
      <c r="B691" s="170"/>
      <c r="C691" s="170"/>
      <c r="D691" s="170"/>
      <c r="E691" s="171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</row>
    <row r="692">
      <c r="A692" s="170"/>
      <c r="B692" s="170"/>
      <c r="C692" s="170"/>
      <c r="D692" s="170"/>
      <c r="E692" s="171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</row>
    <row r="693">
      <c r="A693" s="170"/>
      <c r="B693" s="170"/>
      <c r="C693" s="170"/>
      <c r="D693" s="170"/>
      <c r="E693" s="171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</row>
    <row r="694">
      <c r="A694" s="170"/>
      <c r="B694" s="170"/>
      <c r="C694" s="170"/>
      <c r="D694" s="170"/>
      <c r="E694" s="171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</row>
    <row r="695">
      <c r="A695" s="170"/>
      <c r="B695" s="170"/>
      <c r="C695" s="170"/>
      <c r="D695" s="170"/>
      <c r="E695" s="171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</row>
    <row r="696">
      <c r="A696" s="170"/>
      <c r="B696" s="170"/>
      <c r="C696" s="170"/>
      <c r="D696" s="170"/>
      <c r="E696" s="171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</row>
    <row r="697">
      <c r="A697" s="170"/>
      <c r="B697" s="170"/>
      <c r="C697" s="170"/>
      <c r="D697" s="170"/>
      <c r="E697" s="171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</row>
    <row r="698">
      <c r="A698" s="170"/>
      <c r="B698" s="170"/>
      <c r="C698" s="170"/>
      <c r="D698" s="170"/>
      <c r="E698" s="171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</row>
    <row r="699">
      <c r="A699" s="170"/>
      <c r="B699" s="170"/>
      <c r="C699" s="170"/>
      <c r="D699" s="170"/>
      <c r="E699" s="171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</row>
    <row r="700">
      <c r="A700" s="170"/>
      <c r="B700" s="170"/>
      <c r="C700" s="170"/>
      <c r="D700" s="170"/>
      <c r="E700" s="171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</row>
    <row r="701">
      <c r="A701" s="170"/>
      <c r="B701" s="170"/>
      <c r="C701" s="170"/>
      <c r="D701" s="170"/>
      <c r="E701" s="171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</row>
    <row r="702">
      <c r="A702" s="170"/>
      <c r="B702" s="170"/>
      <c r="C702" s="170"/>
      <c r="D702" s="170"/>
      <c r="E702" s="171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</row>
    <row r="703">
      <c r="A703" s="170"/>
      <c r="B703" s="170"/>
      <c r="C703" s="170"/>
      <c r="D703" s="170"/>
      <c r="E703" s="171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</row>
    <row r="704">
      <c r="A704" s="170"/>
      <c r="B704" s="170"/>
      <c r="C704" s="170"/>
      <c r="D704" s="170"/>
      <c r="E704" s="171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</row>
    <row r="705">
      <c r="A705" s="170"/>
      <c r="B705" s="170"/>
      <c r="C705" s="170"/>
      <c r="D705" s="170"/>
      <c r="E705" s="171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</row>
    <row r="706">
      <c r="A706" s="170"/>
      <c r="B706" s="170"/>
      <c r="C706" s="170"/>
      <c r="D706" s="170"/>
      <c r="E706" s="171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</row>
    <row r="707">
      <c r="A707" s="170"/>
      <c r="B707" s="170"/>
      <c r="C707" s="170"/>
      <c r="D707" s="170"/>
      <c r="E707" s="171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</row>
    <row r="708">
      <c r="A708" s="170"/>
      <c r="B708" s="170"/>
      <c r="C708" s="170"/>
      <c r="D708" s="170"/>
      <c r="E708" s="171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</row>
    <row r="709">
      <c r="A709" s="170"/>
      <c r="B709" s="170"/>
      <c r="C709" s="170"/>
      <c r="D709" s="170"/>
      <c r="E709" s="171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</row>
    <row r="710">
      <c r="A710" s="170"/>
      <c r="B710" s="170"/>
      <c r="C710" s="170"/>
      <c r="D710" s="170"/>
      <c r="E710" s="171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</row>
    <row r="711">
      <c r="A711" s="170"/>
      <c r="B711" s="170"/>
      <c r="C711" s="170"/>
      <c r="D711" s="170"/>
      <c r="E711" s="171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</row>
    <row r="712">
      <c r="A712" s="170"/>
      <c r="B712" s="170"/>
      <c r="C712" s="170"/>
      <c r="D712" s="170"/>
      <c r="E712" s="171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</row>
    <row r="713">
      <c r="A713" s="170"/>
      <c r="B713" s="170"/>
      <c r="C713" s="170"/>
      <c r="D713" s="170"/>
      <c r="E713" s="171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</row>
    <row r="714">
      <c r="A714" s="170"/>
      <c r="B714" s="170"/>
      <c r="C714" s="170"/>
      <c r="D714" s="170"/>
      <c r="E714" s="171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</row>
    <row r="715">
      <c r="A715" s="170"/>
      <c r="B715" s="170"/>
      <c r="C715" s="170"/>
      <c r="D715" s="170"/>
      <c r="E715" s="171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</row>
    <row r="716">
      <c r="A716" s="170"/>
      <c r="B716" s="170"/>
      <c r="C716" s="170"/>
      <c r="D716" s="170"/>
      <c r="E716" s="171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</row>
    <row r="717">
      <c r="A717" s="170"/>
      <c r="B717" s="170"/>
      <c r="C717" s="170"/>
      <c r="D717" s="170"/>
      <c r="E717" s="171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</row>
    <row r="718">
      <c r="A718" s="170"/>
      <c r="B718" s="170"/>
      <c r="C718" s="170"/>
      <c r="D718" s="170"/>
      <c r="E718" s="171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</row>
    <row r="719">
      <c r="A719" s="170"/>
      <c r="B719" s="170"/>
      <c r="C719" s="170"/>
      <c r="D719" s="170"/>
      <c r="E719" s="171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</row>
    <row r="720">
      <c r="A720" s="170"/>
      <c r="B720" s="170"/>
      <c r="C720" s="170"/>
      <c r="D720" s="170"/>
      <c r="E720" s="171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</row>
    <row r="721">
      <c r="A721" s="170"/>
      <c r="B721" s="170"/>
      <c r="C721" s="170"/>
      <c r="D721" s="170"/>
      <c r="E721" s="171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</row>
    <row r="722">
      <c r="A722" s="170"/>
      <c r="B722" s="170"/>
      <c r="C722" s="170"/>
      <c r="D722" s="170"/>
      <c r="E722" s="171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</row>
    <row r="723">
      <c r="A723" s="170"/>
      <c r="B723" s="170"/>
      <c r="C723" s="170"/>
      <c r="D723" s="170"/>
      <c r="E723" s="171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</row>
    <row r="724">
      <c r="A724" s="170"/>
      <c r="B724" s="170"/>
      <c r="C724" s="170"/>
      <c r="D724" s="170"/>
      <c r="E724" s="171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</row>
    <row r="725">
      <c r="A725" s="170"/>
      <c r="B725" s="170"/>
      <c r="C725" s="170"/>
      <c r="D725" s="170"/>
      <c r="E725" s="171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</row>
    <row r="726">
      <c r="A726" s="170"/>
      <c r="B726" s="170"/>
      <c r="C726" s="170"/>
      <c r="D726" s="170"/>
      <c r="E726" s="171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</row>
    <row r="727">
      <c r="A727" s="170"/>
      <c r="B727" s="170"/>
      <c r="C727" s="170"/>
      <c r="D727" s="170"/>
      <c r="E727" s="171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</row>
    <row r="728">
      <c r="A728" s="170"/>
      <c r="B728" s="170"/>
      <c r="C728" s="170"/>
      <c r="D728" s="170"/>
      <c r="E728" s="171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</row>
    <row r="729">
      <c r="A729" s="170"/>
      <c r="B729" s="170"/>
      <c r="C729" s="170"/>
      <c r="D729" s="170"/>
      <c r="E729" s="171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</row>
    <row r="730">
      <c r="A730" s="170"/>
      <c r="B730" s="170"/>
      <c r="C730" s="170"/>
      <c r="D730" s="170"/>
      <c r="E730" s="171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</row>
    <row r="731">
      <c r="A731" s="170"/>
      <c r="B731" s="170"/>
      <c r="C731" s="170"/>
      <c r="D731" s="170"/>
      <c r="E731" s="171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</row>
    <row r="732">
      <c r="A732" s="170"/>
      <c r="B732" s="170"/>
      <c r="C732" s="170"/>
      <c r="D732" s="170"/>
      <c r="E732" s="171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</row>
    <row r="733">
      <c r="A733" s="170"/>
      <c r="B733" s="170"/>
      <c r="C733" s="170"/>
      <c r="D733" s="170"/>
      <c r="E733" s="171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</row>
    <row r="734">
      <c r="A734" s="170"/>
      <c r="B734" s="170"/>
      <c r="C734" s="170"/>
      <c r="D734" s="170"/>
      <c r="E734" s="171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</row>
    <row r="735">
      <c r="A735" s="170"/>
      <c r="B735" s="170"/>
      <c r="C735" s="170"/>
      <c r="D735" s="170"/>
      <c r="E735" s="171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</row>
    <row r="736">
      <c r="A736" s="170"/>
      <c r="B736" s="170"/>
      <c r="C736" s="170"/>
      <c r="D736" s="170"/>
      <c r="E736" s="171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</row>
    <row r="737">
      <c r="A737" s="170"/>
      <c r="B737" s="170"/>
      <c r="C737" s="170"/>
      <c r="D737" s="170"/>
      <c r="E737" s="171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</row>
    <row r="738">
      <c r="A738" s="170"/>
      <c r="B738" s="170"/>
      <c r="C738" s="170"/>
      <c r="D738" s="170"/>
      <c r="E738" s="171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</row>
    <row r="739">
      <c r="A739" s="170"/>
      <c r="B739" s="170"/>
      <c r="C739" s="170"/>
      <c r="D739" s="170"/>
      <c r="E739" s="171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</row>
    <row r="740">
      <c r="A740" s="170"/>
      <c r="B740" s="170"/>
      <c r="C740" s="170"/>
      <c r="D740" s="170"/>
      <c r="E740" s="171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</row>
    <row r="741">
      <c r="A741" s="170"/>
      <c r="B741" s="170"/>
      <c r="C741" s="170"/>
      <c r="D741" s="170"/>
      <c r="E741" s="171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</row>
    <row r="742">
      <c r="A742" s="170"/>
      <c r="B742" s="170"/>
      <c r="C742" s="170"/>
      <c r="D742" s="170"/>
      <c r="E742" s="171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</row>
    <row r="743">
      <c r="A743" s="170"/>
      <c r="B743" s="170"/>
      <c r="C743" s="170"/>
      <c r="D743" s="170"/>
      <c r="E743" s="171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</row>
    <row r="744">
      <c r="A744" s="170"/>
      <c r="B744" s="170"/>
      <c r="C744" s="170"/>
      <c r="D744" s="170"/>
      <c r="E744" s="171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</row>
    <row r="745">
      <c r="A745" s="170"/>
      <c r="B745" s="170"/>
      <c r="C745" s="170"/>
      <c r="D745" s="170"/>
      <c r="E745" s="171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</row>
    <row r="746">
      <c r="A746" s="170"/>
      <c r="B746" s="170"/>
      <c r="C746" s="170"/>
      <c r="D746" s="170"/>
      <c r="E746" s="171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</row>
    <row r="747">
      <c r="A747" s="170"/>
      <c r="B747" s="170"/>
      <c r="C747" s="170"/>
      <c r="D747" s="170"/>
      <c r="E747" s="171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</row>
    <row r="748">
      <c r="A748" s="170"/>
      <c r="B748" s="170"/>
      <c r="C748" s="170"/>
      <c r="D748" s="170"/>
      <c r="E748" s="171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</row>
    <row r="749">
      <c r="A749" s="170"/>
      <c r="B749" s="170"/>
      <c r="C749" s="170"/>
      <c r="D749" s="170"/>
      <c r="E749" s="171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</row>
    <row r="750">
      <c r="A750" s="170"/>
      <c r="B750" s="170"/>
      <c r="C750" s="170"/>
      <c r="D750" s="170"/>
      <c r="E750" s="171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</row>
    <row r="751">
      <c r="A751" s="170"/>
      <c r="B751" s="170"/>
      <c r="C751" s="170"/>
      <c r="D751" s="170"/>
      <c r="E751" s="171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</row>
    <row r="752">
      <c r="A752" s="170"/>
      <c r="B752" s="170"/>
      <c r="C752" s="170"/>
      <c r="D752" s="170"/>
      <c r="E752" s="171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</row>
    <row r="753">
      <c r="A753" s="170"/>
      <c r="B753" s="170"/>
      <c r="C753" s="170"/>
      <c r="D753" s="170"/>
      <c r="E753" s="171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</row>
    <row r="754">
      <c r="A754" s="170"/>
      <c r="B754" s="170"/>
      <c r="C754" s="170"/>
      <c r="D754" s="170"/>
      <c r="E754" s="171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</row>
    <row r="755">
      <c r="A755" s="170"/>
      <c r="B755" s="170"/>
      <c r="C755" s="170"/>
      <c r="D755" s="170"/>
      <c r="E755" s="171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</row>
    <row r="756">
      <c r="A756" s="170"/>
      <c r="B756" s="170"/>
      <c r="C756" s="170"/>
      <c r="D756" s="170"/>
      <c r="E756" s="171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</row>
    <row r="757">
      <c r="A757" s="170"/>
      <c r="B757" s="170"/>
      <c r="C757" s="170"/>
      <c r="D757" s="170"/>
      <c r="E757" s="171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</row>
    <row r="758">
      <c r="A758" s="170"/>
      <c r="B758" s="170"/>
      <c r="C758" s="170"/>
      <c r="D758" s="170"/>
      <c r="E758" s="171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</row>
    <row r="759">
      <c r="A759" s="170"/>
      <c r="B759" s="170"/>
      <c r="C759" s="170"/>
      <c r="D759" s="170"/>
      <c r="E759" s="171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</row>
    <row r="760">
      <c r="A760" s="170"/>
      <c r="B760" s="170"/>
      <c r="C760" s="170"/>
      <c r="D760" s="170"/>
      <c r="E760" s="171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</row>
    <row r="761">
      <c r="A761" s="170"/>
      <c r="B761" s="170"/>
      <c r="C761" s="170"/>
      <c r="D761" s="170"/>
      <c r="E761" s="171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</row>
    <row r="762">
      <c r="A762" s="170"/>
      <c r="B762" s="170"/>
      <c r="C762" s="170"/>
      <c r="D762" s="170"/>
      <c r="E762" s="171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</row>
    <row r="763">
      <c r="A763" s="170"/>
      <c r="B763" s="170"/>
      <c r="C763" s="170"/>
      <c r="D763" s="170"/>
      <c r="E763" s="171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</row>
    <row r="764">
      <c r="A764" s="170"/>
      <c r="B764" s="170"/>
      <c r="C764" s="170"/>
      <c r="D764" s="170"/>
      <c r="E764" s="171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</row>
    <row r="765">
      <c r="A765" s="170"/>
      <c r="B765" s="170"/>
      <c r="C765" s="170"/>
      <c r="D765" s="170"/>
      <c r="E765" s="171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</row>
    <row r="766">
      <c r="A766" s="170"/>
      <c r="B766" s="170"/>
      <c r="C766" s="170"/>
      <c r="D766" s="170"/>
      <c r="E766" s="171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</row>
    <row r="767">
      <c r="A767" s="170"/>
      <c r="B767" s="170"/>
      <c r="C767" s="170"/>
      <c r="D767" s="170"/>
      <c r="E767" s="171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</row>
    <row r="768">
      <c r="A768" s="170"/>
      <c r="B768" s="170"/>
      <c r="C768" s="170"/>
      <c r="D768" s="170"/>
      <c r="E768" s="171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</row>
    <row r="769">
      <c r="A769" s="170"/>
      <c r="B769" s="170"/>
      <c r="C769" s="170"/>
      <c r="D769" s="170"/>
      <c r="E769" s="171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</row>
    <row r="770">
      <c r="A770" s="170"/>
      <c r="B770" s="170"/>
      <c r="C770" s="170"/>
      <c r="D770" s="170"/>
      <c r="E770" s="171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</row>
    <row r="771">
      <c r="A771" s="170"/>
      <c r="B771" s="170"/>
      <c r="C771" s="170"/>
      <c r="D771" s="170"/>
      <c r="E771" s="171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</row>
    <row r="772">
      <c r="A772" s="170"/>
      <c r="B772" s="170"/>
      <c r="C772" s="170"/>
      <c r="D772" s="170"/>
      <c r="E772" s="171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</row>
    <row r="773">
      <c r="A773" s="170"/>
      <c r="B773" s="170"/>
      <c r="C773" s="170"/>
      <c r="D773" s="170"/>
      <c r="E773" s="171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</row>
    <row r="774">
      <c r="A774" s="170"/>
      <c r="B774" s="170"/>
      <c r="C774" s="170"/>
      <c r="D774" s="170"/>
      <c r="E774" s="171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</row>
    <row r="775">
      <c r="A775" s="170"/>
      <c r="B775" s="170"/>
      <c r="C775" s="170"/>
      <c r="D775" s="170"/>
      <c r="E775" s="171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</row>
    <row r="776">
      <c r="A776" s="170"/>
      <c r="B776" s="170"/>
      <c r="C776" s="170"/>
      <c r="D776" s="170"/>
      <c r="E776" s="171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</row>
    <row r="777">
      <c r="A777" s="170"/>
      <c r="B777" s="170"/>
      <c r="C777" s="170"/>
      <c r="D777" s="170"/>
      <c r="E777" s="171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</row>
    <row r="778">
      <c r="A778" s="170"/>
      <c r="B778" s="170"/>
      <c r="C778" s="170"/>
      <c r="D778" s="170"/>
      <c r="E778" s="171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</row>
    <row r="779">
      <c r="A779" s="170"/>
      <c r="B779" s="170"/>
      <c r="C779" s="170"/>
      <c r="D779" s="170"/>
      <c r="E779" s="171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</row>
    <row r="780">
      <c r="A780" s="170"/>
      <c r="B780" s="170"/>
      <c r="C780" s="170"/>
      <c r="D780" s="170"/>
      <c r="E780" s="171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</row>
    <row r="781">
      <c r="A781" s="170"/>
      <c r="B781" s="170"/>
      <c r="C781" s="170"/>
      <c r="D781" s="170"/>
      <c r="E781" s="171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</row>
    <row r="782">
      <c r="A782" s="170"/>
      <c r="B782" s="170"/>
      <c r="C782" s="170"/>
      <c r="D782" s="170"/>
      <c r="E782" s="171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</row>
    <row r="783">
      <c r="A783" s="170"/>
      <c r="B783" s="170"/>
      <c r="C783" s="170"/>
      <c r="D783" s="170"/>
      <c r="E783" s="171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</row>
    <row r="784">
      <c r="A784" s="170"/>
      <c r="B784" s="170"/>
      <c r="C784" s="170"/>
      <c r="D784" s="170"/>
      <c r="E784" s="171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</row>
    <row r="785">
      <c r="A785" s="170"/>
      <c r="B785" s="170"/>
      <c r="C785" s="170"/>
      <c r="D785" s="170"/>
      <c r="E785" s="171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</row>
    <row r="786">
      <c r="A786" s="170"/>
      <c r="B786" s="170"/>
      <c r="C786" s="170"/>
      <c r="D786" s="170"/>
      <c r="E786" s="171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</row>
    <row r="787">
      <c r="A787" s="170"/>
      <c r="B787" s="170"/>
      <c r="C787" s="170"/>
      <c r="D787" s="170"/>
      <c r="E787" s="171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</row>
    <row r="788">
      <c r="A788" s="170"/>
      <c r="B788" s="170"/>
      <c r="C788" s="170"/>
      <c r="D788" s="170"/>
      <c r="E788" s="171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</row>
    <row r="789">
      <c r="A789" s="170"/>
      <c r="B789" s="170"/>
      <c r="C789" s="170"/>
      <c r="D789" s="170"/>
      <c r="E789" s="171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</row>
    <row r="790">
      <c r="A790" s="170"/>
      <c r="B790" s="170"/>
      <c r="C790" s="170"/>
      <c r="D790" s="170"/>
      <c r="E790" s="171"/>
      <c r="F790" s="170"/>
      <c r="G790" s="170"/>
      <c r="H790" s="170"/>
      <c r="I790" s="170"/>
      <c r="J790" s="170"/>
      <c r="K790" s="170"/>
      <c r="L790" s="170"/>
      <c r="M790" s="170"/>
      <c r="N790" s="170"/>
      <c r="O790" s="170"/>
      <c r="P790" s="170"/>
      <c r="Q790" s="170"/>
      <c r="R790" s="170"/>
      <c r="S790" s="170"/>
    </row>
    <row r="791">
      <c r="A791" s="170"/>
      <c r="B791" s="170"/>
      <c r="C791" s="170"/>
      <c r="D791" s="170"/>
      <c r="E791" s="171"/>
      <c r="F791" s="170"/>
      <c r="G791" s="170"/>
      <c r="H791" s="170"/>
      <c r="I791" s="170"/>
      <c r="J791" s="170"/>
      <c r="K791" s="170"/>
      <c r="L791" s="170"/>
      <c r="M791" s="170"/>
      <c r="N791" s="170"/>
      <c r="O791" s="170"/>
      <c r="P791" s="170"/>
      <c r="Q791" s="170"/>
      <c r="R791" s="170"/>
      <c r="S791" s="170"/>
    </row>
    <row r="792">
      <c r="A792" s="170"/>
      <c r="B792" s="170"/>
      <c r="C792" s="170"/>
      <c r="D792" s="170"/>
      <c r="E792" s="171"/>
      <c r="F792" s="170"/>
      <c r="G792" s="170"/>
      <c r="H792" s="170"/>
      <c r="I792" s="170"/>
      <c r="J792" s="170"/>
      <c r="K792" s="170"/>
      <c r="L792" s="170"/>
      <c r="M792" s="170"/>
      <c r="N792" s="170"/>
      <c r="O792" s="170"/>
      <c r="P792" s="170"/>
      <c r="Q792" s="170"/>
      <c r="R792" s="170"/>
      <c r="S792" s="170"/>
    </row>
    <row r="793">
      <c r="A793" s="170"/>
      <c r="B793" s="170"/>
      <c r="C793" s="170"/>
      <c r="D793" s="170"/>
      <c r="E793" s="171"/>
      <c r="F793" s="170"/>
      <c r="G793" s="170"/>
      <c r="H793" s="170"/>
      <c r="I793" s="170"/>
      <c r="J793" s="170"/>
      <c r="K793" s="170"/>
      <c r="L793" s="170"/>
      <c r="M793" s="170"/>
      <c r="N793" s="170"/>
      <c r="O793" s="170"/>
      <c r="P793" s="170"/>
      <c r="Q793" s="170"/>
      <c r="R793" s="170"/>
      <c r="S793" s="170"/>
    </row>
    <row r="794">
      <c r="A794" s="170"/>
      <c r="B794" s="170"/>
      <c r="C794" s="170"/>
      <c r="D794" s="170"/>
      <c r="E794" s="171"/>
      <c r="F794" s="170"/>
      <c r="G794" s="170"/>
      <c r="H794" s="170"/>
      <c r="I794" s="170"/>
      <c r="J794" s="170"/>
      <c r="K794" s="170"/>
      <c r="L794" s="170"/>
      <c r="M794" s="170"/>
      <c r="N794" s="170"/>
      <c r="O794" s="170"/>
      <c r="P794" s="170"/>
      <c r="Q794" s="170"/>
      <c r="R794" s="170"/>
      <c r="S794" s="170"/>
    </row>
    <row r="795">
      <c r="A795" s="170"/>
      <c r="B795" s="170"/>
      <c r="C795" s="170"/>
      <c r="D795" s="170"/>
      <c r="E795" s="171"/>
      <c r="F795" s="170"/>
      <c r="G795" s="170"/>
      <c r="H795" s="170"/>
      <c r="I795" s="170"/>
      <c r="J795" s="170"/>
      <c r="K795" s="170"/>
      <c r="L795" s="170"/>
      <c r="M795" s="170"/>
      <c r="N795" s="170"/>
      <c r="O795" s="170"/>
      <c r="P795" s="170"/>
      <c r="Q795" s="170"/>
      <c r="R795" s="170"/>
      <c r="S795" s="170"/>
    </row>
    <row r="796">
      <c r="A796" s="170"/>
      <c r="B796" s="170"/>
      <c r="C796" s="170"/>
      <c r="D796" s="170"/>
      <c r="E796" s="171"/>
      <c r="F796" s="170"/>
      <c r="G796" s="170"/>
      <c r="H796" s="170"/>
      <c r="I796" s="170"/>
      <c r="J796" s="170"/>
      <c r="K796" s="170"/>
      <c r="L796" s="170"/>
      <c r="M796" s="170"/>
      <c r="N796" s="170"/>
      <c r="O796" s="170"/>
      <c r="P796" s="170"/>
      <c r="Q796" s="170"/>
      <c r="R796" s="170"/>
      <c r="S796" s="170"/>
    </row>
    <row r="797">
      <c r="A797" s="170"/>
      <c r="B797" s="170"/>
      <c r="C797" s="170"/>
      <c r="D797" s="170"/>
      <c r="E797" s="171"/>
      <c r="F797" s="170"/>
      <c r="G797" s="170"/>
      <c r="H797" s="170"/>
      <c r="I797" s="170"/>
      <c r="J797" s="170"/>
      <c r="K797" s="170"/>
      <c r="L797" s="170"/>
      <c r="M797" s="170"/>
      <c r="N797" s="170"/>
      <c r="O797" s="170"/>
      <c r="P797" s="170"/>
      <c r="Q797" s="170"/>
      <c r="R797" s="170"/>
      <c r="S797" s="170"/>
    </row>
    <row r="798">
      <c r="A798" s="170"/>
      <c r="B798" s="170"/>
      <c r="C798" s="170"/>
      <c r="D798" s="170"/>
      <c r="E798" s="171"/>
      <c r="F798" s="170"/>
      <c r="G798" s="170"/>
      <c r="H798" s="170"/>
      <c r="I798" s="170"/>
      <c r="J798" s="170"/>
      <c r="K798" s="170"/>
      <c r="L798" s="170"/>
      <c r="M798" s="170"/>
      <c r="N798" s="170"/>
      <c r="O798" s="170"/>
      <c r="P798" s="170"/>
      <c r="Q798" s="170"/>
      <c r="R798" s="170"/>
      <c r="S798" s="170"/>
    </row>
    <row r="799">
      <c r="A799" s="170"/>
      <c r="B799" s="170"/>
      <c r="C799" s="170"/>
      <c r="D799" s="170"/>
      <c r="E799" s="171"/>
      <c r="F799" s="170"/>
      <c r="G799" s="170"/>
      <c r="H799" s="170"/>
      <c r="I799" s="170"/>
      <c r="J799" s="170"/>
      <c r="K799" s="170"/>
      <c r="L799" s="170"/>
      <c r="M799" s="170"/>
      <c r="N799" s="170"/>
      <c r="O799" s="170"/>
      <c r="P799" s="170"/>
      <c r="Q799" s="170"/>
      <c r="R799" s="170"/>
      <c r="S799" s="170"/>
    </row>
    <row r="800">
      <c r="A800" s="170"/>
      <c r="B800" s="170"/>
      <c r="C800" s="170"/>
      <c r="D800" s="170"/>
      <c r="E800" s="171"/>
      <c r="F800" s="170"/>
      <c r="G800" s="170"/>
      <c r="H800" s="170"/>
      <c r="I800" s="170"/>
      <c r="J800" s="170"/>
      <c r="K800" s="170"/>
      <c r="L800" s="170"/>
      <c r="M800" s="170"/>
      <c r="N800" s="170"/>
      <c r="O800" s="170"/>
      <c r="P800" s="170"/>
      <c r="Q800" s="170"/>
      <c r="R800" s="170"/>
      <c r="S800" s="170"/>
    </row>
    <row r="801">
      <c r="A801" s="170"/>
      <c r="B801" s="170"/>
      <c r="C801" s="170"/>
      <c r="D801" s="170"/>
      <c r="E801" s="171"/>
      <c r="F801" s="170"/>
      <c r="G801" s="170"/>
      <c r="H801" s="170"/>
      <c r="I801" s="170"/>
      <c r="J801" s="170"/>
      <c r="K801" s="170"/>
      <c r="L801" s="170"/>
      <c r="M801" s="170"/>
      <c r="N801" s="170"/>
      <c r="O801" s="170"/>
      <c r="P801" s="170"/>
      <c r="Q801" s="170"/>
      <c r="R801" s="170"/>
      <c r="S801" s="170"/>
    </row>
    <row r="802">
      <c r="A802" s="170"/>
      <c r="B802" s="170"/>
      <c r="C802" s="170"/>
      <c r="D802" s="170"/>
      <c r="E802" s="171"/>
      <c r="F802" s="170"/>
      <c r="G802" s="170"/>
      <c r="H802" s="170"/>
      <c r="I802" s="170"/>
      <c r="J802" s="170"/>
      <c r="K802" s="170"/>
      <c r="L802" s="170"/>
      <c r="M802" s="170"/>
      <c r="N802" s="170"/>
      <c r="O802" s="170"/>
      <c r="P802" s="170"/>
      <c r="Q802" s="170"/>
      <c r="R802" s="170"/>
      <c r="S802" s="170"/>
    </row>
    <row r="803">
      <c r="A803" s="170"/>
      <c r="B803" s="170"/>
      <c r="C803" s="170"/>
      <c r="D803" s="170"/>
      <c r="E803" s="171"/>
      <c r="F803" s="170"/>
      <c r="G803" s="170"/>
      <c r="H803" s="170"/>
      <c r="I803" s="170"/>
      <c r="J803" s="170"/>
      <c r="K803" s="170"/>
      <c r="L803" s="170"/>
      <c r="M803" s="170"/>
      <c r="N803" s="170"/>
      <c r="O803" s="170"/>
      <c r="P803" s="170"/>
      <c r="Q803" s="170"/>
      <c r="R803" s="170"/>
      <c r="S803" s="170"/>
    </row>
    <row r="804">
      <c r="A804" s="170"/>
      <c r="B804" s="170"/>
      <c r="C804" s="170"/>
      <c r="D804" s="170"/>
      <c r="E804" s="171"/>
      <c r="F804" s="170"/>
      <c r="G804" s="170"/>
      <c r="H804" s="170"/>
      <c r="I804" s="170"/>
      <c r="J804" s="170"/>
      <c r="K804" s="170"/>
      <c r="L804" s="170"/>
      <c r="M804" s="170"/>
      <c r="N804" s="170"/>
      <c r="O804" s="170"/>
      <c r="P804" s="170"/>
      <c r="Q804" s="170"/>
      <c r="R804" s="170"/>
      <c r="S804" s="170"/>
    </row>
    <row r="805">
      <c r="A805" s="170"/>
      <c r="B805" s="170"/>
      <c r="C805" s="170"/>
      <c r="D805" s="170"/>
      <c r="E805" s="171"/>
      <c r="F805" s="170"/>
      <c r="G805" s="170"/>
      <c r="H805" s="170"/>
      <c r="I805" s="170"/>
      <c r="J805" s="170"/>
      <c r="K805" s="170"/>
      <c r="L805" s="170"/>
      <c r="M805" s="170"/>
      <c r="N805" s="170"/>
      <c r="O805" s="170"/>
      <c r="P805" s="170"/>
      <c r="Q805" s="170"/>
      <c r="R805" s="170"/>
      <c r="S805" s="170"/>
    </row>
    <row r="806">
      <c r="A806" s="170"/>
      <c r="B806" s="170"/>
      <c r="C806" s="170"/>
      <c r="D806" s="170"/>
      <c r="E806" s="171"/>
      <c r="F806" s="170"/>
      <c r="G806" s="170"/>
      <c r="H806" s="170"/>
      <c r="I806" s="170"/>
      <c r="J806" s="170"/>
      <c r="K806" s="170"/>
      <c r="L806" s="170"/>
      <c r="M806" s="170"/>
      <c r="N806" s="170"/>
      <c r="O806" s="170"/>
      <c r="P806" s="170"/>
      <c r="Q806" s="170"/>
      <c r="R806" s="170"/>
      <c r="S806" s="170"/>
    </row>
    <row r="807">
      <c r="A807" s="170"/>
      <c r="B807" s="170"/>
      <c r="C807" s="170"/>
      <c r="D807" s="170"/>
      <c r="E807" s="171"/>
      <c r="F807" s="170"/>
      <c r="G807" s="170"/>
      <c r="H807" s="170"/>
      <c r="I807" s="170"/>
      <c r="J807" s="170"/>
      <c r="K807" s="170"/>
      <c r="L807" s="170"/>
      <c r="M807" s="170"/>
      <c r="N807" s="170"/>
      <c r="O807" s="170"/>
      <c r="P807" s="170"/>
      <c r="Q807" s="170"/>
      <c r="R807" s="170"/>
      <c r="S807" s="170"/>
    </row>
    <row r="808">
      <c r="A808" s="170"/>
      <c r="B808" s="170"/>
      <c r="C808" s="170"/>
      <c r="D808" s="170"/>
      <c r="E808" s="171"/>
      <c r="F808" s="170"/>
      <c r="G808" s="170"/>
      <c r="H808" s="170"/>
      <c r="I808" s="170"/>
      <c r="J808" s="170"/>
      <c r="K808" s="170"/>
      <c r="L808" s="170"/>
      <c r="M808" s="170"/>
      <c r="N808" s="170"/>
      <c r="O808" s="170"/>
      <c r="P808" s="170"/>
      <c r="Q808" s="170"/>
      <c r="R808" s="170"/>
      <c r="S808" s="170"/>
    </row>
    <row r="809">
      <c r="A809" s="170"/>
      <c r="B809" s="170"/>
      <c r="C809" s="170"/>
      <c r="D809" s="170"/>
      <c r="E809" s="171"/>
      <c r="F809" s="170"/>
      <c r="G809" s="170"/>
      <c r="H809" s="170"/>
      <c r="I809" s="170"/>
      <c r="J809" s="170"/>
      <c r="K809" s="170"/>
      <c r="L809" s="170"/>
      <c r="M809" s="170"/>
      <c r="N809" s="170"/>
      <c r="O809" s="170"/>
      <c r="P809" s="170"/>
      <c r="Q809" s="170"/>
      <c r="R809" s="170"/>
      <c r="S809" s="170"/>
    </row>
    <row r="810">
      <c r="A810" s="170"/>
      <c r="B810" s="170"/>
      <c r="C810" s="170"/>
      <c r="D810" s="170"/>
      <c r="E810" s="171"/>
      <c r="F810" s="170"/>
      <c r="G810" s="170"/>
      <c r="H810" s="170"/>
      <c r="I810" s="170"/>
      <c r="J810" s="170"/>
      <c r="K810" s="170"/>
      <c r="L810" s="170"/>
      <c r="M810" s="170"/>
      <c r="N810" s="170"/>
      <c r="O810" s="170"/>
      <c r="P810" s="170"/>
      <c r="Q810" s="170"/>
      <c r="R810" s="170"/>
      <c r="S810" s="170"/>
    </row>
    <row r="811">
      <c r="A811" s="170"/>
      <c r="B811" s="170"/>
      <c r="C811" s="170"/>
      <c r="D811" s="170"/>
      <c r="E811" s="171"/>
      <c r="F811" s="170"/>
      <c r="G811" s="170"/>
      <c r="H811" s="170"/>
      <c r="I811" s="170"/>
      <c r="J811" s="170"/>
      <c r="K811" s="170"/>
      <c r="L811" s="170"/>
      <c r="M811" s="170"/>
      <c r="N811" s="170"/>
      <c r="O811" s="170"/>
      <c r="P811" s="170"/>
      <c r="Q811" s="170"/>
      <c r="R811" s="170"/>
      <c r="S811" s="170"/>
    </row>
    <row r="812">
      <c r="A812" s="170"/>
      <c r="B812" s="170"/>
      <c r="C812" s="170"/>
      <c r="D812" s="170"/>
      <c r="E812" s="171"/>
      <c r="F812" s="170"/>
      <c r="G812" s="170"/>
      <c r="H812" s="170"/>
      <c r="I812" s="170"/>
      <c r="J812" s="170"/>
      <c r="K812" s="170"/>
      <c r="L812" s="170"/>
      <c r="M812" s="170"/>
      <c r="N812" s="170"/>
      <c r="O812" s="170"/>
      <c r="P812" s="170"/>
      <c r="Q812" s="170"/>
      <c r="R812" s="170"/>
      <c r="S812" s="170"/>
    </row>
    <row r="813">
      <c r="A813" s="170"/>
      <c r="B813" s="170"/>
      <c r="C813" s="170"/>
      <c r="D813" s="170"/>
      <c r="E813" s="171"/>
      <c r="F813" s="170"/>
      <c r="G813" s="170"/>
      <c r="H813" s="170"/>
      <c r="I813" s="170"/>
      <c r="J813" s="170"/>
      <c r="K813" s="170"/>
      <c r="L813" s="170"/>
      <c r="M813" s="170"/>
      <c r="N813" s="170"/>
      <c r="O813" s="170"/>
      <c r="P813" s="170"/>
      <c r="Q813" s="170"/>
      <c r="R813" s="170"/>
      <c r="S813" s="170"/>
    </row>
    <row r="814">
      <c r="A814" s="170"/>
      <c r="B814" s="170"/>
      <c r="C814" s="170"/>
      <c r="D814" s="170"/>
      <c r="E814" s="171"/>
      <c r="F814" s="170"/>
      <c r="G814" s="170"/>
      <c r="H814" s="170"/>
      <c r="I814" s="170"/>
      <c r="J814" s="170"/>
      <c r="K814" s="170"/>
      <c r="L814" s="170"/>
      <c r="M814" s="170"/>
      <c r="N814" s="170"/>
      <c r="O814" s="170"/>
      <c r="P814" s="170"/>
      <c r="Q814" s="170"/>
      <c r="R814" s="170"/>
      <c r="S814" s="170"/>
    </row>
    <row r="815">
      <c r="A815" s="170"/>
      <c r="B815" s="170"/>
      <c r="C815" s="170"/>
      <c r="D815" s="170"/>
      <c r="E815" s="171"/>
      <c r="F815" s="170"/>
      <c r="G815" s="170"/>
      <c r="H815" s="170"/>
      <c r="I815" s="170"/>
      <c r="J815" s="170"/>
      <c r="K815" s="170"/>
      <c r="L815" s="170"/>
      <c r="M815" s="170"/>
      <c r="N815" s="170"/>
      <c r="O815" s="170"/>
      <c r="P815" s="170"/>
      <c r="Q815" s="170"/>
      <c r="R815" s="170"/>
      <c r="S815" s="170"/>
    </row>
    <row r="816">
      <c r="A816" s="170"/>
      <c r="B816" s="170"/>
      <c r="C816" s="170"/>
      <c r="D816" s="170"/>
      <c r="E816" s="171"/>
      <c r="F816" s="170"/>
      <c r="G816" s="170"/>
      <c r="H816" s="170"/>
      <c r="I816" s="170"/>
      <c r="J816" s="170"/>
      <c r="K816" s="170"/>
      <c r="L816" s="170"/>
      <c r="M816" s="170"/>
      <c r="N816" s="170"/>
      <c r="O816" s="170"/>
      <c r="P816" s="170"/>
      <c r="Q816" s="170"/>
      <c r="R816" s="170"/>
      <c r="S816" s="170"/>
    </row>
    <row r="817">
      <c r="A817" s="170"/>
      <c r="B817" s="170"/>
      <c r="C817" s="170"/>
      <c r="D817" s="170"/>
      <c r="E817" s="171"/>
      <c r="F817" s="170"/>
      <c r="G817" s="170"/>
      <c r="H817" s="170"/>
      <c r="I817" s="170"/>
      <c r="J817" s="170"/>
      <c r="K817" s="170"/>
      <c r="L817" s="170"/>
      <c r="M817" s="170"/>
      <c r="N817" s="170"/>
      <c r="O817" s="170"/>
      <c r="P817" s="170"/>
      <c r="Q817" s="170"/>
      <c r="R817" s="170"/>
      <c r="S817" s="170"/>
    </row>
    <row r="818">
      <c r="A818" s="170"/>
      <c r="B818" s="170"/>
      <c r="C818" s="170"/>
      <c r="D818" s="170"/>
      <c r="E818" s="171"/>
      <c r="F818" s="170"/>
      <c r="G818" s="170"/>
      <c r="H818" s="170"/>
      <c r="I818" s="170"/>
      <c r="J818" s="170"/>
      <c r="K818" s="170"/>
      <c r="L818" s="170"/>
      <c r="M818" s="170"/>
      <c r="N818" s="170"/>
      <c r="O818" s="170"/>
      <c r="P818" s="170"/>
      <c r="Q818" s="170"/>
      <c r="R818" s="170"/>
      <c r="S818" s="170"/>
    </row>
    <row r="819">
      <c r="A819" s="170"/>
      <c r="B819" s="170"/>
      <c r="C819" s="170"/>
      <c r="D819" s="170"/>
      <c r="E819" s="171"/>
      <c r="F819" s="170"/>
      <c r="G819" s="170"/>
      <c r="H819" s="170"/>
      <c r="I819" s="170"/>
      <c r="J819" s="170"/>
      <c r="K819" s="170"/>
      <c r="L819" s="170"/>
      <c r="M819" s="170"/>
      <c r="N819" s="170"/>
      <c r="O819" s="170"/>
      <c r="P819" s="170"/>
      <c r="Q819" s="170"/>
      <c r="R819" s="170"/>
      <c r="S819" s="170"/>
    </row>
    <row r="820">
      <c r="A820" s="170"/>
      <c r="B820" s="170"/>
      <c r="C820" s="170"/>
      <c r="D820" s="170"/>
      <c r="E820" s="171"/>
      <c r="F820" s="170"/>
      <c r="G820" s="170"/>
      <c r="H820" s="170"/>
      <c r="I820" s="170"/>
      <c r="J820" s="170"/>
      <c r="K820" s="170"/>
      <c r="L820" s="170"/>
      <c r="M820" s="170"/>
      <c r="N820" s="170"/>
      <c r="O820" s="170"/>
      <c r="P820" s="170"/>
      <c r="Q820" s="170"/>
      <c r="R820" s="170"/>
      <c r="S820" s="170"/>
    </row>
    <row r="821">
      <c r="A821" s="170"/>
      <c r="B821" s="170"/>
      <c r="C821" s="170"/>
      <c r="D821" s="170"/>
      <c r="E821" s="171"/>
      <c r="F821" s="170"/>
      <c r="G821" s="170"/>
      <c r="H821" s="170"/>
      <c r="I821" s="170"/>
      <c r="J821" s="170"/>
      <c r="K821" s="170"/>
      <c r="L821" s="170"/>
      <c r="M821" s="170"/>
      <c r="N821" s="170"/>
      <c r="O821" s="170"/>
      <c r="P821" s="170"/>
      <c r="Q821" s="170"/>
      <c r="R821" s="170"/>
      <c r="S821" s="170"/>
    </row>
    <row r="822">
      <c r="A822" s="170"/>
      <c r="B822" s="170"/>
      <c r="C822" s="170"/>
      <c r="D822" s="170"/>
      <c r="E822" s="171"/>
      <c r="F822" s="170"/>
      <c r="G822" s="170"/>
      <c r="H822" s="170"/>
      <c r="I822" s="170"/>
      <c r="J822" s="170"/>
      <c r="K822" s="170"/>
      <c r="L822" s="170"/>
      <c r="M822" s="170"/>
      <c r="N822" s="170"/>
      <c r="O822" s="170"/>
      <c r="P822" s="170"/>
      <c r="Q822" s="170"/>
      <c r="R822" s="170"/>
      <c r="S822" s="170"/>
    </row>
    <row r="823">
      <c r="A823" s="170"/>
      <c r="B823" s="170"/>
      <c r="C823" s="170"/>
      <c r="D823" s="170"/>
      <c r="E823" s="171"/>
      <c r="F823" s="170"/>
      <c r="G823" s="170"/>
      <c r="H823" s="170"/>
      <c r="I823" s="170"/>
      <c r="J823" s="170"/>
      <c r="K823" s="170"/>
      <c r="L823" s="170"/>
      <c r="M823" s="170"/>
      <c r="N823" s="170"/>
      <c r="O823" s="170"/>
      <c r="P823" s="170"/>
      <c r="Q823" s="170"/>
      <c r="R823" s="170"/>
      <c r="S823" s="170"/>
    </row>
    <row r="824">
      <c r="A824" s="170"/>
      <c r="B824" s="170"/>
      <c r="C824" s="170"/>
      <c r="D824" s="170"/>
      <c r="E824" s="171"/>
      <c r="F824" s="170"/>
      <c r="G824" s="170"/>
      <c r="H824" s="170"/>
      <c r="I824" s="170"/>
      <c r="J824" s="170"/>
      <c r="K824" s="170"/>
      <c r="L824" s="170"/>
      <c r="M824" s="170"/>
      <c r="N824" s="170"/>
      <c r="O824" s="170"/>
      <c r="P824" s="170"/>
      <c r="Q824" s="170"/>
      <c r="R824" s="170"/>
      <c r="S824" s="170"/>
    </row>
    <row r="825">
      <c r="A825" s="170"/>
      <c r="B825" s="170"/>
      <c r="C825" s="170"/>
      <c r="D825" s="170"/>
      <c r="E825" s="171"/>
      <c r="F825" s="170"/>
      <c r="G825" s="170"/>
      <c r="H825" s="170"/>
      <c r="I825" s="170"/>
      <c r="J825" s="170"/>
      <c r="K825" s="170"/>
      <c r="L825" s="170"/>
      <c r="M825" s="170"/>
      <c r="N825" s="170"/>
      <c r="O825" s="170"/>
      <c r="P825" s="170"/>
      <c r="Q825" s="170"/>
      <c r="R825" s="170"/>
      <c r="S825" s="170"/>
    </row>
    <row r="826">
      <c r="A826" s="170"/>
      <c r="B826" s="170"/>
      <c r="C826" s="170"/>
      <c r="D826" s="170"/>
      <c r="E826" s="171"/>
      <c r="F826" s="170"/>
      <c r="G826" s="170"/>
      <c r="H826" s="170"/>
      <c r="I826" s="170"/>
      <c r="J826" s="170"/>
      <c r="K826" s="170"/>
      <c r="L826" s="170"/>
      <c r="M826" s="170"/>
      <c r="N826" s="170"/>
      <c r="O826" s="170"/>
      <c r="P826" s="170"/>
      <c r="Q826" s="170"/>
      <c r="R826" s="170"/>
      <c r="S826" s="170"/>
    </row>
    <row r="827">
      <c r="A827" s="170"/>
      <c r="B827" s="170"/>
      <c r="C827" s="170"/>
      <c r="D827" s="170"/>
      <c r="E827" s="171"/>
      <c r="F827" s="170"/>
      <c r="G827" s="170"/>
      <c r="H827" s="170"/>
      <c r="I827" s="170"/>
      <c r="J827" s="170"/>
      <c r="K827" s="170"/>
      <c r="L827" s="170"/>
      <c r="M827" s="170"/>
      <c r="N827" s="170"/>
      <c r="O827" s="170"/>
      <c r="P827" s="170"/>
      <c r="Q827" s="170"/>
      <c r="R827" s="170"/>
      <c r="S827" s="170"/>
    </row>
    <row r="828">
      <c r="A828" s="170"/>
      <c r="B828" s="170"/>
      <c r="C828" s="170"/>
      <c r="D828" s="170"/>
      <c r="E828" s="171"/>
      <c r="F828" s="170"/>
      <c r="G828" s="170"/>
      <c r="H828" s="170"/>
      <c r="I828" s="170"/>
      <c r="J828" s="170"/>
      <c r="K828" s="170"/>
      <c r="L828" s="170"/>
      <c r="M828" s="170"/>
      <c r="N828" s="170"/>
      <c r="O828" s="170"/>
      <c r="P828" s="170"/>
      <c r="Q828" s="170"/>
      <c r="R828" s="170"/>
      <c r="S828" s="170"/>
    </row>
    <row r="829">
      <c r="A829" s="170"/>
      <c r="B829" s="170"/>
      <c r="C829" s="170"/>
      <c r="D829" s="170"/>
      <c r="E829" s="171"/>
      <c r="F829" s="170"/>
      <c r="G829" s="170"/>
      <c r="H829" s="170"/>
      <c r="I829" s="170"/>
      <c r="J829" s="170"/>
      <c r="K829" s="170"/>
      <c r="L829" s="170"/>
      <c r="M829" s="170"/>
      <c r="N829" s="170"/>
      <c r="O829" s="170"/>
      <c r="P829" s="170"/>
      <c r="Q829" s="170"/>
      <c r="R829" s="170"/>
      <c r="S829" s="170"/>
    </row>
    <row r="830">
      <c r="A830" s="170"/>
      <c r="B830" s="170"/>
      <c r="C830" s="170"/>
      <c r="D830" s="170"/>
      <c r="E830" s="171"/>
      <c r="F830" s="170"/>
      <c r="G830" s="170"/>
      <c r="H830" s="170"/>
      <c r="I830" s="170"/>
      <c r="J830" s="170"/>
      <c r="K830" s="170"/>
      <c r="L830" s="170"/>
      <c r="M830" s="170"/>
      <c r="N830" s="170"/>
      <c r="O830" s="170"/>
      <c r="P830" s="170"/>
      <c r="Q830" s="170"/>
      <c r="R830" s="170"/>
      <c r="S830" s="170"/>
    </row>
    <row r="831">
      <c r="A831" s="170"/>
      <c r="B831" s="170"/>
      <c r="C831" s="170"/>
      <c r="D831" s="170"/>
      <c r="E831" s="171"/>
      <c r="F831" s="170"/>
      <c r="G831" s="170"/>
      <c r="H831" s="170"/>
      <c r="I831" s="170"/>
      <c r="J831" s="170"/>
      <c r="K831" s="170"/>
      <c r="L831" s="170"/>
      <c r="M831" s="170"/>
      <c r="N831" s="170"/>
      <c r="O831" s="170"/>
      <c r="P831" s="170"/>
      <c r="Q831" s="170"/>
      <c r="R831" s="170"/>
      <c r="S831" s="170"/>
    </row>
    <row r="832">
      <c r="A832" s="170"/>
      <c r="B832" s="170"/>
      <c r="C832" s="170"/>
      <c r="D832" s="170"/>
      <c r="E832" s="171"/>
      <c r="F832" s="170"/>
      <c r="G832" s="170"/>
      <c r="H832" s="170"/>
      <c r="I832" s="170"/>
      <c r="J832" s="170"/>
      <c r="K832" s="170"/>
      <c r="L832" s="170"/>
      <c r="M832" s="170"/>
      <c r="N832" s="170"/>
      <c r="O832" s="170"/>
      <c r="P832" s="170"/>
      <c r="Q832" s="170"/>
      <c r="R832" s="170"/>
      <c r="S832" s="170"/>
    </row>
    <row r="833">
      <c r="A833" s="170"/>
      <c r="B833" s="170"/>
      <c r="C833" s="170"/>
      <c r="D833" s="170"/>
      <c r="E833" s="171"/>
      <c r="F833" s="170"/>
      <c r="G833" s="170"/>
      <c r="H833" s="170"/>
      <c r="I833" s="170"/>
      <c r="J833" s="170"/>
      <c r="K833" s="170"/>
      <c r="L833" s="170"/>
      <c r="M833" s="170"/>
      <c r="N833" s="170"/>
      <c r="O833" s="170"/>
      <c r="P833" s="170"/>
      <c r="Q833" s="170"/>
      <c r="R833" s="170"/>
      <c r="S833" s="170"/>
    </row>
    <row r="834">
      <c r="A834" s="170"/>
      <c r="B834" s="170"/>
      <c r="C834" s="170"/>
      <c r="D834" s="170"/>
      <c r="E834" s="171"/>
      <c r="F834" s="170"/>
      <c r="G834" s="170"/>
      <c r="H834" s="170"/>
      <c r="I834" s="170"/>
      <c r="J834" s="170"/>
      <c r="K834" s="170"/>
      <c r="L834" s="170"/>
      <c r="M834" s="170"/>
      <c r="N834" s="170"/>
      <c r="O834" s="170"/>
      <c r="P834" s="170"/>
      <c r="Q834" s="170"/>
      <c r="R834" s="170"/>
      <c r="S834" s="170"/>
    </row>
    <row r="835">
      <c r="A835" s="170"/>
      <c r="B835" s="170"/>
      <c r="C835" s="170"/>
      <c r="D835" s="170"/>
      <c r="E835" s="171"/>
      <c r="F835" s="170"/>
      <c r="G835" s="170"/>
      <c r="H835" s="170"/>
      <c r="I835" s="170"/>
      <c r="J835" s="170"/>
      <c r="K835" s="170"/>
      <c r="L835" s="170"/>
      <c r="M835" s="170"/>
      <c r="N835" s="170"/>
      <c r="O835" s="170"/>
      <c r="P835" s="170"/>
      <c r="Q835" s="170"/>
      <c r="R835" s="170"/>
      <c r="S835" s="170"/>
    </row>
    <row r="836">
      <c r="A836" s="170"/>
      <c r="B836" s="170"/>
      <c r="C836" s="170"/>
      <c r="D836" s="170"/>
      <c r="E836" s="171"/>
      <c r="F836" s="170"/>
      <c r="G836" s="170"/>
      <c r="H836" s="170"/>
      <c r="I836" s="170"/>
      <c r="J836" s="170"/>
      <c r="K836" s="170"/>
      <c r="L836" s="170"/>
      <c r="M836" s="170"/>
      <c r="N836" s="170"/>
      <c r="O836" s="170"/>
      <c r="P836" s="170"/>
      <c r="Q836" s="170"/>
      <c r="R836" s="170"/>
      <c r="S836" s="170"/>
    </row>
    <row r="837">
      <c r="A837" s="170"/>
      <c r="B837" s="170"/>
      <c r="C837" s="170"/>
      <c r="D837" s="170"/>
      <c r="E837" s="171"/>
      <c r="F837" s="170"/>
      <c r="G837" s="170"/>
      <c r="H837" s="170"/>
      <c r="I837" s="170"/>
      <c r="J837" s="170"/>
      <c r="K837" s="170"/>
      <c r="L837" s="170"/>
      <c r="M837" s="170"/>
      <c r="N837" s="170"/>
      <c r="O837" s="170"/>
      <c r="P837" s="170"/>
      <c r="Q837" s="170"/>
      <c r="R837" s="170"/>
      <c r="S837" s="170"/>
    </row>
    <row r="838">
      <c r="A838" s="170"/>
      <c r="B838" s="170"/>
      <c r="C838" s="170"/>
      <c r="D838" s="170"/>
      <c r="E838" s="171"/>
      <c r="F838" s="170"/>
      <c r="G838" s="170"/>
      <c r="H838" s="170"/>
      <c r="I838" s="170"/>
      <c r="J838" s="170"/>
      <c r="K838" s="170"/>
      <c r="L838" s="170"/>
      <c r="M838" s="170"/>
      <c r="N838" s="170"/>
      <c r="O838" s="170"/>
      <c r="P838" s="170"/>
      <c r="Q838" s="170"/>
      <c r="R838" s="170"/>
      <c r="S838" s="170"/>
    </row>
    <row r="839">
      <c r="A839" s="170"/>
      <c r="B839" s="170"/>
      <c r="C839" s="170"/>
      <c r="D839" s="170"/>
      <c r="E839" s="171"/>
      <c r="F839" s="170"/>
      <c r="G839" s="170"/>
      <c r="H839" s="170"/>
      <c r="I839" s="170"/>
      <c r="J839" s="170"/>
      <c r="K839" s="170"/>
      <c r="L839" s="170"/>
      <c r="M839" s="170"/>
      <c r="N839" s="170"/>
      <c r="O839" s="170"/>
      <c r="P839" s="170"/>
      <c r="Q839" s="170"/>
      <c r="R839" s="170"/>
      <c r="S839" s="170"/>
    </row>
    <row r="840">
      <c r="A840" s="170"/>
      <c r="B840" s="170"/>
      <c r="C840" s="170"/>
      <c r="D840" s="170"/>
      <c r="E840" s="171"/>
      <c r="F840" s="170"/>
      <c r="G840" s="170"/>
      <c r="H840" s="170"/>
      <c r="I840" s="170"/>
      <c r="J840" s="170"/>
      <c r="K840" s="170"/>
      <c r="L840" s="170"/>
      <c r="M840" s="170"/>
      <c r="N840" s="170"/>
      <c r="O840" s="170"/>
      <c r="P840" s="170"/>
      <c r="Q840" s="170"/>
      <c r="R840" s="170"/>
      <c r="S840" s="170"/>
    </row>
    <row r="841">
      <c r="A841" s="170"/>
      <c r="B841" s="170"/>
      <c r="C841" s="170"/>
      <c r="D841" s="170"/>
      <c r="E841" s="171"/>
      <c r="F841" s="170"/>
      <c r="G841" s="170"/>
      <c r="H841" s="170"/>
      <c r="I841" s="170"/>
      <c r="J841" s="170"/>
      <c r="K841" s="170"/>
      <c r="L841" s="170"/>
      <c r="M841" s="170"/>
      <c r="N841" s="170"/>
      <c r="O841" s="170"/>
      <c r="P841" s="170"/>
      <c r="Q841" s="170"/>
      <c r="R841" s="170"/>
      <c r="S841" s="170"/>
    </row>
    <row r="842">
      <c r="A842" s="170"/>
      <c r="B842" s="170"/>
      <c r="C842" s="170"/>
      <c r="D842" s="170"/>
      <c r="E842" s="171"/>
      <c r="F842" s="170"/>
      <c r="G842" s="170"/>
      <c r="H842" s="170"/>
      <c r="I842" s="170"/>
      <c r="J842" s="170"/>
      <c r="K842" s="170"/>
      <c r="L842" s="170"/>
      <c r="M842" s="170"/>
      <c r="N842" s="170"/>
      <c r="O842" s="170"/>
      <c r="P842" s="170"/>
      <c r="Q842" s="170"/>
      <c r="R842" s="170"/>
      <c r="S842" s="170"/>
    </row>
    <row r="843">
      <c r="A843" s="170"/>
      <c r="B843" s="170"/>
      <c r="C843" s="170"/>
      <c r="D843" s="170"/>
      <c r="E843" s="171"/>
      <c r="F843" s="170"/>
      <c r="G843" s="170"/>
      <c r="H843" s="170"/>
      <c r="I843" s="170"/>
      <c r="J843" s="170"/>
      <c r="K843" s="170"/>
      <c r="L843" s="170"/>
      <c r="M843" s="170"/>
      <c r="N843" s="170"/>
      <c r="O843" s="170"/>
      <c r="P843" s="170"/>
      <c r="Q843" s="170"/>
      <c r="R843" s="170"/>
      <c r="S843" s="170"/>
    </row>
    <row r="844">
      <c r="A844" s="170"/>
      <c r="B844" s="170"/>
      <c r="C844" s="170"/>
      <c r="D844" s="170"/>
      <c r="E844" s="171"/>
      <c r="F844" s="170"/>
      <c r="G844" s="170"/>
      <c r="H844" s="170"/>
      <c r="I844" s="170"/>
      <c r="J844" s="170"/>
      <c r="K844" s="170"/>
      <c r="L844" s="170"/>
      <c r="M844" s="170"/>
      <c r="N844" s="170"/>
      <c r="O844" s="170"/>
      <c r="P844" s="170"/>
      <c r="Q844" s="170"/>
      <c r="R844" s="170"/>
      <c r="S844" s="170"/>
    </row>
    <row r="845">
      <c r="A845" s="170"/>
      <c r="B845" s="170"/>
      <c r="C845" s="170"/>
      <c r="D845" s="170"/>
      <c r="E845" s="171"/>
      <c r="F845" s="170"/>
      <c r="G845" s="170"/>
      <c r="H845" s="170"/>
      <c r="I845" s="170"/>
      <c r="J845" s="170"/>
      <c r="K845" s="170"/>
      <c r="L845" s="170"/>
      <c r="M845" s="170"/>
      <c r="N845" s="170"/>
      <c r="O845" s="170"/>
      <c r="P845" s="170"/>
      <c r="Q845" s="170"/>
      <c r="R845" s="170"/>
      <c r="S845" s="170"/>
    </row>
    <row r="846">
      <c r="A846" s="170"/>
      <c r="B846" s="170"/>
      <c r="C846" s="170"/>
      <c r="D846" s="170"/>
      <c r="E846" s="171"/>
      <c r="F846" s="170"/>
      <c r="G846" s="170"/>
      <c r="H846" s="170"/>
      <c r="I846" s="170"/>
      <c r="J846" s="170"/>
      <c r="K846" s="170"/>
      <c r="L846" s="170"/>
      <c r="M846" s="170"/>
      <c r="N846" s="170"/>
      <c r="O846" s="170"/>
      <c r="P846" s="170"/>
      <c r="Q846" s="170"/>
      <c r="R846" s="170"/>
      <c r="S846" s="170"/>
    </row>
    <row r="847">
      <c r="A847" s="170"/>
      <c r="B847" s="170"/>
      <c r="C847" s="170"/>
      <c r="D847" s="170"/>
      <c r="E847" s="171"/>
      <c r="F847" s="170"/>
      <c r="G847" s="170"/>
      <c r="H847" s="170"/>
      <c r="I847" s="170"/>
      <c r="J847" s="170"/>
      <c r="K847" s="170"/>
      <c r="L847" s="170"/>
      <c r="M847" s="170"/>
      <c r="N847" s="170"/>
      <c r="O847" s="170"/>
      <c r="P847" s="170"/>
      <c r="Q847" s="170"/>
      <c r="R847" s="170"/>
      <c r="S847" s="170"/>
    </row>
    <row r="848">
      <c r="A848" s="170"/>
      <c r="B848" s="170"/>
      <c r="C848" s="170"/>
      <c r="D848" s="170"/>
      <c r="E848" s="171"/>
      <c r="F848" s="170"/>
      <c r="G848" s="170"/>
      <c r="H848" s="170"/>
      <c r="I848" s="170"/>
      <c r="J848" s="170"/>
      <c r="K848" s="170"/>
      <c r="L848" s="170"/>
      <c r="M848" s="170"/>
      <c r="N848" s="170"/>
      <c r="O848" s="170"/>
      <c r="P848" s="170"/>
      <c r="Q848" s="170"/>
      <c r="R848" s="170"/>
      <c r="S848" s="170"/>
    </row>
    <row r="849">
      <c r="A849" s="170"/>
      <c r="B849" s="170"/>
      <c r="C849" s="170"/>
      <c r="D849" s="170"/>
      <c r="E849" s="171"/>
      <c r="F849" s="170"/>
      <c r="G849" s="170"/>
      <c r="H849" s="170"/>
      <c r="I849" s="170"/>
      <c r="J849" s="170"/>
      <c r="K849" s="170"/>
      <c r="L849" s="170"/>
      <c r="M849" s="170"/>
      <c r="N849" s="170"/>
      <c r="O849" s="170"/>
      <c r="P849" s="170"/>
      <c r="Q849" s="170"/>
      <c r="R849" s="170"/>
      <c r="S849" s="170"/>
    </row>
    <row r="850">
      <c r="A850" s="170"/>
      <c r="B850" s="170"/>
      <c r="C850" s="170"/>
      <c r="D850" s="170"/>
      <c r="E850" s="171"/>
      <c r="F850" s="170"/>
      <c r="G850" s="170"/>
      <c r="H850" s="170"/>
      <c r="I850" s="170"/>
      <c r="J850" s="170"/>
      <c r="K850" s="170"/>
      <c r="L850" s="170"/>
      <c r="M850" s="170"/>
      <c r="N850" s="170"/>
      <c r="O850" s="170"/>
      <c r="P850" s="170"/>
      <c r="Q850" s="170"/>
      <c r="R850" s="170"/>
      <c r="S850" s="170"/>
    </row>
    <row r="851">
      <c r="A851" s="170"/>
      <c r="B851" s="170"/>
      <c r="C851" s="170"/>
      <c r="D851" s="170"/>
      <c r="E851" s="171"/>
      <c r="F851" s="170"/>
      <c r="G851" s="170"/>
      <c r="H851" s="170"/>
      <c r="I851" s="170"/>
      <c r="J851" s="170"/>
      <c r="K851" s="170"/>
      <c r="L851" s="170"/>
      <c r="M851" s="170"/>
      <c r="N851" s="170"/>
      <c r="O851" s="170"/>
      <c r="P851" s="170"/>
      <c r="Q851" s="170"/>
      <c r="R851" s="170"/>
      <c r="S851" s="170"/>
    </row>
    <row r="852">
      <c r="A852" s="170"/>
      <c r="B852" s="170"/>
      <c r="C852" s="170"/>
      <c r="D852" s="170"/>
      <c r="E852" s="171"/>
      <c r="F852" s="170"/>
      <c r="G852" s="170"/>
      <c r="H852" s="170"/>
      <c r="I852" s="170"/>
      <c r="J852" s="170"/>
      <c r="K852" s="170"/>
      <c r="L852" s="170"/>
      <c r="M852" s="170"/>
      <c r="N852" s="170"/>
      <c r="O852" s="170"/>
      <c r="P852" s="170"/>
      <c r="Q852" s="170"/>
      <c r="R852" s="170"/>
      <c r="S852" s="170"/>
    </row>
    <row r="853">
      <c r="A853" s="170"/>
      <c r="B853" s="170"/>
      <c r="C853" s="170"/>
      <c r="D853" s="170"/>
      <c r="E853" s="171"/>
      <c r="F853" s="170"/>
      <c r="G853" s="170"/>
      <c r="H853" s="170"/>
      <c r="I853" s="170"/>
      <c r="J853" s="170"/>
      <c r="K853" s="170"/>
      <c r="L853" s="170"/>
      <c r="M853" s="170"/>
      <c r="N853" s="170"/>
      <c r="O853" s="170"/>
      <c r="P853" s="170"/>
      <c r="Q853" s="170"/>
      <c r="R853" s="170"/>
      <c r="S853" s="170"/>
    </row>
    <row r="854">
      <c r="A854" s="170"/>
      <c r="B854" s="170"/>
      <c r="C854" s="170"/>
      <c r="D854" s="170"/>
      <c r="E854" s="171"/>
      <c r="F854" s="170"/>
      <c r="G854" s="170"/>
      <c r="H854" s="170"/>
      <c r="I854" s="170"/>
      <c r="J854" s="170"/>
      <c r="K854" s="170"/>
      <c r="L854" s="170"/>
      <c r="M854" s="170"/>
      <c r="N854" s="170"/>
      <c r="O854" s="170"/>
      <c r="P854" s="170"/>
      <c r="Q854" s="170"/>
      <c r="R854" s="170"/>
      <c r="S854" s="170"/>
    </row>
    <row r="855">
      <c r="A855" s="170"/>
      <c r="B855" s="170"/>
      <c r="C855" s="170"/>
      <c r="D855" s="170"/>
      <c r="E855" s="171"/>
      <c r="F855" s="170"/>
      <c r="G855" s="170"/>
      <c r="H855" s="170"/>
      <c r="I855" s="170"/>
      <c r="J855" s="170"/>
      <c r="K855" s="170"/>
      <c r="L855" s="170"/>
      <c r="M855" s="170"/>
      <c r="N855" s="170"/>
      <c r="O855" s="170"/>
      <c r="P855" s="170"/>
      <c r="Q855" s="170"/>
      <c r="R855" s="170"/>
      <c r="S855" s="170"/>
    </row>
    <row r="856">
      <c r="A856" s="170"/>
      <c r="B856" s="170"/>
      <c r="C856" s="170"/>
      <c r="D856" s="170"/>
      <c r="E856" s="171"/>
      <c r="F856" s="170"/>
      <c r="G856" s="170"/>
      <c r="H856" s="170"/>
      <c r="I856" s="170"/>
      <c r="J856" s="170"/>
      <c r="K856" s="170"/>
      <c r="L856" s="170"/>
      <c r="M856" s="170"/>
      <c r="N856" s="170"/>
      <c r="O856" s="170"/>
      <c r="P856" s="170"/>
      <c r="Q856" s="170"/>
      <c r="R856" s="170"/>
      <c r="S856" s="170"/>
    </row>
    <row r="857">
      <c r="A857" s="170"/>
      <c r="B857" s="170"/>
      <c r="C857" s="170"/>
      <c r="D857" s="170"/>
      <c r="E857" s="171"/>
      <c r="F857" s="170"/>
      <c r="G857" s="170"/>
      <c r="H857" s="170"/>
      <c r="I857" s="170"/>
      <c r="J857" s="170"/>
      <c r="K857" s="170"/>
      <c r="L857" s="170"/>
      <c r="M857" s="170"/>
      <c r="N857" s="170"/>
      <c r="O857" s="170"/>
      <c r="P857" s="170"/>
      <c r="Q857" s="170"/>
      <c r="R857" s="170"/>
      <c r="S857" s="170"/>
    </row>
    <row r="858">
      <c r="A858" s="170"/>
      <c r="B858" s="170"/>
      <c r="C858" s="170"/>
      <c r="D858" s="170"/>
      <c r="E858" s="171"/>
      <c r="F858" s="170"/>
      <c r="G858" s="170"/>
      <c r="H858" s="170"/>
      <c r="I858" s="170"/>
      <c r="J858" s="170"/>
      <c r="K858" s="170"/>
      <c r="L858" s="170"/>
      <c r="M858" s="170"/>
      <c r="N858" s="170"/>
      <c r="O858" s="170"/>
      <c r="P858" s="170"/>
      <c r="Q858" s="170"/>
      <c r="R858" s="170"/>
      <c r="S858" s="170"/>
    </row>
    <row r="859">
      <c r="A859" s="170"/>
      <c r="B859" s="170"/>
      <c r="C859" s="170"/>
      <c r="D859" s="170"/>
      <c r="E859" s="171"/>
      <c r="F859" s="170"/>
      <c r="G859" s="170"/>
      <c r="H859" s="170"/>
      <c r="I859" s="170"/>
      <c r="J859" s="170"/>
      <c r="K859" s="170"/>
      <c r="L859" s="170"/>
      <c r="M859" s="170"/>
      <c r="N859" s="170"/>
      <c r="O859" s="170"/>
      <c r="P859" s="170"/>
      <c r="Q859" s="170"/>
      <c r="R859" s="170"/>
      <c r="S859" s="170"/>
    </row>
    <row r="860">
      <c r="A860" s="170"/>
      <c r="B860" s="170"/>
      <c r="C860" s="170"/>
      <c r="D860" s="170"/>
      <c r="E860" s="171"/>
      <c r="F860" s="170"/>
      <c r="G860" s="170"/>
      <c r="H860" s="170"/>
      <c r="I860" s="170"/>
      <c r="J860" s="170"/>
      <c r="K860" s="170"/>
      <c r="L860" s="170"/>
      <c r="M860" s="170"/>
      <c r="N860" s="170"/>
      <c r="O860" s="170"/>
      <c r="P860" s="170"/>
      <c r="Q860" s="170"/>
      <c r="R860" s="170"/>
      <c r="S860" s="170"/>
    </row>
    <row r="861">
      <c r="A861" s="170"/>
      <c r="B861" s="170"/>
      <c r="C861" s="170"/>
      <c r="D861" s="170"/>
      <c r="E861" s="171"/>
      <c r="F861" s="170"/>
      <c r="G861" s="170"/>
      <c r="H861" s="170"/>
      <c r="I861" s="170"/>
      <c r="J861" s="170"/>
      <c r="K861" s="170"/>
      <c r="L861" s="170"/>
      <c r="M861" s="170"/>
      <c r="N861" s="170"/>
      <c r="O861" s="170"/>
      <c r="P861" s="170"/>
      <c r="Q861" s="170"/>
      <c r="R861" s="170"/>
      <c r="S861" s="170"/>
    </row>
    <row r="862">
      <c r="A862" s="170"/>
      <c r="B862" s="170"/>
      <c r="C862" s="170"/>
      <c r="D862" s="170"/>
      <c r="E862" s="171"/>
      <c r="F862" s="170"/>
      <c r="G862" s="170"/>
      <c r="H862" s="170"/>
      <c r="I862" s="170"/>
      <c r="J862" s="170"/>
      <c r="K862" s="170"/>
      <c r="L862" s="170"/>
      <c r="M862" s="170"/>
      <c r="N862" s="170"/>
      <c r="O862" s="170"/>
      <c r="P862" s="170"/>
      <c r="Q862" s="170"/>
      <c r="R862" s="170"/>
      <c r="S862" s="170"/>
    </row>
    <row r="863">
      <c r="A863" s="170"/>
      <c r="B863" s="170"/>
      <c r="C863" s="170"/>
      <c r="D863" s="170"/>
      <c r="E863" s="171"/>
      <c r="F863" s="170"/>
      <c r="G863" s="170"/>
      <c r="H863" s="170"/>
      <c r="I863" s="170"/>
      <c r="J863" s="170"/>
      <c r="K863" s="170"/>
      <c r="L863" s="170"/>
      <c r="M863" s="170"/>
      <c r="N863" s="170"/>
      <c r="O863" s="170"/>
      <c r="P863" s="170"/>
      <c r="Q863" s="170"/>
      <c r="R863" s="170"/>
      <c r="S863" s="170"/>
    </row>
    <row r="864">
      <c r="A864" s="170"/>
      <c r="B864" s="170"/>
      <c r="C864" s="170"/>
      <c r="D864" s="170"/>
      <c r="E864" s="171"/>
      <c r="F864" s="170"/>
      <c r="G864" s="170"/>
      <c r="H864" s="170"/>
      <c r="I864" s="170"/>
      <c r="J864" s="170"/>
      <c r="K864" s="170"/>
      <c r="L864" s="170"/>
      <c r="M864" s="170"/>
      <c r="N864" s="170"/>
      <c r="O864" s="170"/>
      <c r="P864" s="170"/>
      <c r="Q864" s="170"/>
      <c r="R864" s="170"/>
      <c r="S864" s="170"/>
    </row>
    <row r="865">
      <c r="A865" s="170"/>
      <c r="B865" s="170"/>
      <c r="C865" s="170"/>
      <c r="D865" s="170"/>
      <c r="E865" s="171"/>
      <c r="F865" s="170"/>
      <c r="G865" s="170"/>
      <c r="H865" s="170"/>
      <c r="I865" s="170"/>
      <c r="J865" s="170"/>
      <c r="K865" s="170"/>
      <c r="L865" s="170"/>
      <c r="M865" s="170"/>
      <c r="N865" s="170"/>
      <c r="O865" s="170"/>
      <c r="P865" s="170"/>
      <c r="Q865" s="170"/>
      <c r="R865" s="170"/>
      <c r="S865" s="170"/>
    </row>
    <row r="866">
      <c r="A866" s="170"/>
      <c r="B866" s="170"/>
      <c r="C866" s="170"/>
      <c r="D866" s="170"/>
      <c r="E866" s="171"/>
      <c r="F866" s="170"/>
      <c r="G866" s="170"/>
      <c r="H866" s="170"/>
      <c r="I866" s="170"/>
      <c r="J866" s="170"/>
      <c r="K866" s="170"/>
      <c r="L866" s="170"/>
      <c r="M866" s="170"/>
      <c r="N866" s="170"/>
      <c r="O866" s="170"/>
      <c r="P866" s="170"/>
      <c r="Q866" s="170"/>
      <c r="R866" s="170"/>
      <c r="S866" s="170"/>
    </row>
    <row r="867">
      <c r="A867" s="170"/>
      <c r="B867" s="170"/>
      <c r="C867" s="170"/>
      <c r="D867" s="170"/>
      <c r="E867" s="171"/>
      <c r="F867" s="170"/>
      <c r="G867" s="170"/>
      <c r="H867" s="170"/>
      <c r="I867" s="170"/>
      <c r="J867" s="170"/>
      <c r="K867" s="170"/>
      <c r="L867" s="170"/>
      <c r="M867" s="170"/>
      <c r="N867" s="170"/>
      <c r="O867" s="170"/>
      <c r="P867" s="170"/>
      <c r="Q867" s="170"/>
      <c r="R867" s="170"/>
      <c r="S867" s="170"/>
    </row>
    <row r="868">
      <c r="A868" s="170"/>
      <c r="B868" s="170"/>
      <c r="C868" s="170"/>
      <c r="D868" s="170"/>
      <c r="E868" s="171"/>
      <c r="F868" s="170"/>
      <c r="G868" s="170"/>
      <c r="H868" s="170"/>
      <c r="I868" s="170"/>
      <c r="J868" s="170"/>
      <c r="K868" s="170"/>
      <c r="L868" s="170"/>
      <c r="M868" s="170"/>
      <c r="N868" s="170"/>
      <c r="O868" s="170"/>
      <c r="P868" s="170"/>
      <c r="Q868" s="170"/>
      <c r="R868" s="170"/>
      <c r="S868" s="170"/>
    </row>
    <row r="869">
      <c r="A869" s="170"/>
      <c r="B869" s="170"/>
      <c r="C869" s="170"/>
      <c r="D869" s="170"/>
      <c r="E869" s="171"/>
      <c r="F869" s="170"/>
      <c r="G869" s="170"/>
      <c r="H869" s="170"/>
      <c r="I869" s="170"/>
      <c r="J869" s="170"/>
      <c r="K869" s="170"/>
      <c r="L869" s="170"/>
      <c r="M869" s="170"/>
      <c r="N869" s="170"/>
      <c r="O869" s="170"/>
      <c r="P869" s="170"/>
      <c r="Q869" s="170"/>
      <c r="R869" s="170"/>
      <c r="S869" s="170"/>
    </row>
    <row r="870">
      <c r="A870" s="170"/>
      <c r="B870" s="170"/>
      <c r="C870" s="170"/>
      <c r="D870" s="170"/>
      <c r="E870" s="171"/>
      <c r="F870" s="170"/>
      <c r="G870" s="170"/>
      <c r="H870" s="170"/>
      <c r="I870" s="170"/>
      <c r="J870" s="170"/>
      <c r="K870" s="170"/>
      <c r="L870" s="170"/>
      <c r="M870" s="170"/>
      <c r="N870" s="170"/>
      <c r="O870" s="170"/>
      <c r="P870" s="170"/>
      <c r="Q870" s="170"/>
      <c r="R870" s="170"/>
      <c r="S870" s="170"/>
    </row>
    <row r="871">
      <c r="A871" s="170"/>
      <c r="B871" s="170"/>
      <c r="C871" s="170"/>
      <c r="D871" s="170"/>
      <c r="E871" s="171"/>
      <c r="F871" s="170"/>
      <c r="G871" s="170"/>
      <c r="H871" s="170"/>
      <c r="I871" s="170"/>
      <c r="J871" s="170"/>
      <c r="K871" s="170"/>
      <c r="L871" s="170"/>
      <c r="M871" s="170"/>
      <c r="N871" s="170"/>
      <c r="O871" s="170"/>
      <c r="P871" s="170"/>
      <c r="Q871" s="170"/>
      <c r="R871" s="170"/>
      <c r="S871" s="170"/>
    </row>
    <row r="872">
      <c r="A872" s="170"/>
      <c r="B872" s="170"/>
      <c r="C872" s="170"/>
      <c r="D872" s="170"/>
      <c r="E872" s="171"/>
      <c r="F872" s="170"/>
      <c r="G872" s="170"/>
      <c r="H872" s="170"/>
      <c r="I872" s="170"/>
      <c r="J872" s="170"/>
      <c r="K872" s="170"/>
      <c r="L872" s="170"/>
      <c r="M872" s="170"/>
      <c r="N872" s="170"/>
      <c r="O872" s="170"/>
      <c r="P872" s="170"/>
      <c r="Q872" s="170"/>
      <c r="R872" s="170"/>
      <c r="S872" s="170"/>
    </row>
    <row r="873">
      <c r="A873" s="170"/>
      <c r="B873" s="170"/>
      <c r="C873" s="170"/>
      <c r="D873" s="170"/>
      <c r="E873" s="171"/>
      <c r="F873" s="170"/>
      <c r="G873" s="170"/>
      <c r="H873" s="170"/>
      <c r="I873" s="170"/>
      <c r="J873" s="170"/>
      <c r="K873" s="170"/>
      <c r="L873" s="170"/>
      <c r="M873" s="170"/>
      <c r="N873" s="170"/>
      <c r="O873" s="170"/>
      <c r="P873" s="170"/>
      <c r="Q873" s="170"/>
      <c r="R873" s="170"/>
      <c r="S873" s="170"/>
    </row>
    <row r="874">
      <c r="A874" s="170"/>
      <c r="B874" s="170"/>
      <c r="C874" s="170"/>
      <c r="D874" s="170"/>
      <c r="E874" s="171"/>
      <c r="F874" s="170"/>
      <c r="G874" s="170"/>
      <c r="H874" s="170"/>
      <c r="I874" s="170"/>
      <c r="J874" s="170"/>
      <c r="K874" s="170"/>
      <c r="L874" s="170"/>
      <c r="M874" s="170"/>
      <c r="N874" s="170"/>
      <c r="O874" s="170"/>
      <c r="P874" s="170"/>
      <c r="Q874" s="170"/>
      <c r="R874" s="170"/>
      <c r="S874" s="170"/>
    </row>
    <row r="875">
      <c r="A875" s="170"/>
      <c r="B875" s="170"/>
      <c r="C875" s="170"/>
      <c r="D875" s="170"/>
      <c r="E875" s="171"/>
      <c r="F875" s="170"/>
      <c r="G875" s="170"/>
      <c r="H875" s="170"/>
      <c r="I875" s="170"/>
      <c r="J875" s="170"/>
      <c r="K875" s="170"/>
      <c r="L875" s="170"/>
      <c r="M875" s="170"/>
      <c r="N875" s="170"/>
      <c r="O875" s="170"/>
      <c r="P875" s="170"/>
      <c r="Q875" s="170"/>
      <c r="R875" s="170"/>
      <c r="S875" s="170"/>
    </row>
    <row r="876">
      <c r="A876" s="170"/>
      <c r="B876" s="170"/>
      <c r="C876" s="170"/>
      <c r="D876" s="170"/>
      <c r="E876" s="171"/>
      <c r="F876" s="170"/>
      <c r="G876" s="170"/>
      <c r="H876" s="170"/>
      <c r="I876" s="170"/>
      <c r="J876" s="170"/>
      <c r="K876" s="170"/>
      <c r="L876" s="170"/>
      <c r="M876" s="170"/>
      <c r="N876" s="170"/>
      <c r="O876" s="170"/>
      <c r="P876" s="170"/>
      <c r="Q876" s="170"/>
      <c r="R876" s="170"/>
      <c r="S876" s="170"/>
    </row>
    <row r="877">
      <c r="A877" s="170"/>
      <c r="B877" s="170"/>
      <c r="C877" s="170"/>
      <c r="D877" s="170"/>
      <c r="E877" s="171"/>
      <c r="F877" s="170"/>
      <c r="G877" s="170"/>
      <c r="H877" s="170"/>
      <c r="I877" s="170"/>
      <c r="J877" s="170"/>
      <c r="K877" s="170"/>
      <c r="L877" s="170"/>
      <c r="M877" s="170"/>
      <c r="N877" s="170"/>
      <c r="O877" s="170"/>
      <c r="P877" s="170"/>
      <c r="Q877" s="170"/>
      <c r="R877" s="170"/>
      <c r="S877" s="170"/>
    </row>
    <row r="878">
      <c r="A878" s="170"/>
      <c r="B878" s="170"/>
      <c r="C878" s="170"/>
      <c r="D878" s="170"/>
      <c r="E878" s="171"/>
      <c r="F878" s="170"/>
      <c r="G878" s="170"/>
      <c r="H878" s="170"/>
      <c r="I878" s="170"/>
      <c r="J878" s="170"/>
      <c r="K878" s="170"/>
      <c r="L878" s="170"/>
      <c r="M878" s="170"/>
      <c r="N878" s="170"/>
      <c r="O878" s="170"/>
      <c r="P878" s="170"/>
      <c r="Q878" s="170"/>
      <c r="R878" s="170"/>
      <c r="S878" s="170"/>
    </row>
    <row r="879">
      <c r="A879" s="170"/>
      <c r="B879" s="170"/>
      <c r="C879" s="170"/>
      <c r="D879" s="170"/>
      <c r="E879" s="171"/>
      <c r="F879" s="170"/>
      <c r="G879" s="170"/>
      <c r="H879" s="170"/>
      <c r="I879" s="170"/>
      <c r="J879" s="170"/>
      <c r="K879" s="170"/>
      <c r="L879" s="170"/>
      <c r="M879" s="170"/>
      <c r="N879" s="170"/>
      <c r="O879" s="170"/>
      <c r="P879" s="170"/>
      <c r="Q879" s="170"/>
      <c r="R879" s="170"/>
      <c r="S879" s="170"/>
    </row>
    <row r="880">
      <c r="A880" s="170"/>
      <c r="B880" s="170"/>
      <c r="C880" s="170"/>
      <c r="D880" s="170"/>
      <c r="E880" s="171"/>
      <c r="F880" s="170"/>
      <c r="G880" s="170"/>
      <c r="H880" s="170"/>
      <c r="I880" s="170"/>
      <c r="J880" s="170"/>
      <c r="K880" s="170"/>
      <c r="L880" s="170"/>
      <c r="M880" s="170"/>
      <c r="N880" s="170"/>
      <c r="O880" s="170"/>
      <c r="P880" s="170"/>
      <c r="Q880" s="170"/>
      <c r="R880" s="170"/>
      <c r="S880" s="170"/>
    </row>
    <row r="881">
      <c r="A881" s="170"/>
      <c r="B881" s="170"/>
      <c r="C881" s="170"/>
      <c r="D881" s="170"/>
      <c r="E881" s="171"/>
      <c r="F881" s="170"/>
      <c r="G881" s="170"/>
      <c r="H881" s="170"/>
      <c r="I881" s="170"/>
      <c r="J881" s="170"/>
      <c r="K881" s="170"/>
      <c r="L881" s="170"/>
      <c r="M881" s="170"/>
      <c r="N881" s="170"/>
      <c r="O881" s="170"/>
      <c r="P881" s="170"/>
      <c r="Q881" s="170"/>
      <c r="R881" s="170"/>
      <c r="S881" s="170"/>
    </row>
    <row r="882">
      <c r="A882" s="170"/>
      <c r="B882" s="170"/>
      <c r="C882" s="170"/>
      <c r="D882" s="170"/>
      <c r="E882" s="171"/>
      <c r="F882" s="170"/>
      <c r="G882" s="170"/>
      <c r="H882" s="170"/>
      <c r="I882" s="170"/>
      <c r="J882" s="170"/>
      <c r="K882" s="170"/>
      <c r="L882" s="170"/>
      <c r="M882" s="170"/>
      <c r="N882" s="170"/>
      <c r="O882" s="170"/>
      <c r="P882" s="170"/>
      <c r="Q882" s="170"/>
      <c r="R882" s="170"/>
      <c r="S882" s="170"/>
    </row>
    <row r="883">
      <c r="A883" s="170"/>
      <c r="B883" s="170"/>
      <c r="C883" s="170"/>
      <c r="D883" s="170"/>
      <c r="E883" s="171"/>
      <c r="F883" s="170"/>
      <c r="G883" s="170"/>
      <c r="H883" s="170"/>
      <c r="I883" s="170"/>
      <c r="J883" s="170"/>
      <c r="K883" s="170"/>
      <c r="L883" s="170"/>
      <c r="M883" s="170"/>
      <c r="N883" s="170"/>
      <c r="O883" s="170"/>
      <c r="P883" s="170"/>
      <c r="Q883" s="170"/>
      <c r="R883" s="170"/>
      <c r="S883" s="170"/>
    </row>
    <row r="884">
      <c r="A884" s="170"/>
      <c r="B884" s="170"/>
      <c r="C884" s="170"/>
      <c r="D884" s="170"/>
      <c r="E884" s="171"/>
      <c r="F884" s="170"/>
      <c r="G884" s="170"/>
      <c r="H884" s="170"/>
      <c r="I884" s="170"/>
      <c r="J884" s="170"/>
      <c r="K884" s="170"/>
      <c r="L884" s="170"/>
      <c r="M884" s="170"/>
      <c r="N884" s="170"/>
      <c r="O884" s="170"/>
      <c r="P884" s="170"/>
      <c r="Q884" s="170"/>
      <c r="R884" s="170"/>
      <c r="S884" s="170"/>
    </row>
    <row r="885">
      <c r="A885" s="170"/>
      <c r="B885" s="170"/>
      <c r="C885" s="170"/>
      <c r="D885" s="170"/>
      <c r="E885" s="171"/>
      <c r="F885" s="170"/>
      <c r="G885" s="170"/>
      <c r="H885" s="170"/>
      <c r="I885" s="170"/>
      <c r="J885" s="170"/>
      <c r="K885" s="170"/>
      <c r="L885" s="170"/>
      <c r="M885" s="170"/>
      <c r="N885" s="170"/>
      <c r="O885" s="170"/>
      <c r="P885" s="170"/>
      <c r="Q885" s="170"/>
      <c r="R885" s="170"/>
      <c r="S885" s="170"/>
    </row>
    <row r="886">
      <c r="A886" s="170"/>
      <c r="B886" s="170"/>
      <c r="C886" s="170"/>
      <c r="D886" s="170"/>
      <c r="E886" s="171"/>
      <c r="F886" s="170"/>
      <c r="G886" s="170"/>
      <c r="H886" s="170"/>
      <c r="I886" s="170"/>
      <c r="J886" s="170"/>
      <c r="K886" s="170"/>
      <c r="L886" s="170"/>
      <c r="M886" s="170"/>
      <c r="N886" s="170"/>
      <c r="O886" s="170"/>
      <c r="P886" s="170"/>
      <c r="Q886" s="170"/>
      <c r="R886" s="170"/>
      <c r="S886" s="170"/>
    </row>
    <row r="887">
      <c r="A887" s="170"/>
      <c r="B887" s="170"/>
      <c r="C887" s="170"/>
      <c r="D887" s="170"/>
      <c r="E887" s="171"/>
      <c r="F887" s="170"/>
      <c r="G887" s="170"/>
      <c r="H887" s="170"/>
      <c r="I887" s="170"/>
      <c r="J887" s="170"/>
      <c r="K887" s="170"/>
      <c r="L887" s="170"/>
      <c r="M887" s="170"/>
      <c r="N887" s="170"/>
      <c r="O887" s="170"/>
      <c r="P887" s="170"/>
      <c r="Q887" s="170"/>
      <c r="R887" s="170"/>
      <c r="S887" s="170"/>
    </row>
    <row r="888">
      <c r="A888" s="170"/>
      <c r="B888" s="170"/>
      <c r="C888" s="170"/>
      <c r="D888" s="170"/>
      <c r="E888" s="171"/>
      <c r="F888" s="170"/>
      <c r="G888" s="170"/>
      <c r="H888" s="170"/>
      <c r="I888" s="170"/>
      <c r="J888" s="170"/>
      <c r="K888" s="170"/>
      <c r="L888" s="170"/>
      <c r="M888" s="170"/>
      <c r="N888" s="170"/>
      <c r="O888" s="170"/>
      <c r="P888" s="170"/>
      <c r="Q888" s="170"/>
      <c r="R888" s="170"/>
      <c r="S888" s="170"/>
    </row>
    <row r="889">
      <c r="A889" s="170"/>
      <c r="B889" s="170"/>
      <c r="C889" s="170"/>
      <c r="D889" s="170"/>
      <c r="E889" s="171"/>
      <c r="F889" s="170"/>
      <c r="G889" s="170"/>
      <c r="H889" s="170"/>
      <c r="I889" s="170"/>
      <c r="J889" s="170"/>
      <c r="K889" s="170"/>
      <c r="L889" s="170"/>
      <c r="M889" s="170"/>
      <c r="N889" s="170"/>
      <c r="O889" s="170"/>
      <c r="P889" s="170"/>
      <c r="Q889" s="170"/>
      <c r="R889" s="170"/>
      <c r="S889" s="170"/>
    </row>
    <row r="890">
      <c r="A890" s="170"/>
      <c r="B890" s="170"/>
      <c r="C890" s="170"/>
      <c r="D890" s="170"/>
      <c r="E890" s="171"/>
      <c r="F890" s="170"/>
      <c r="G890" s="170"/>
      <c r="H890" s="170"/>
      <c r="I890" s="170"/>
      <c r="J890" s="170"/>
      <c r="K890" s="170"/>
      <c r="L890" s="170"/>
      <c r="M890" s="170"/>
      <c r="N890" s="170"/>
      <c r="O890" s="170"/>
      <c r="P890" s="170"/>
      <c r="Q890" s="170"/>
      <c r="R890" s="170"/>
      <c r="S890" s="170"/>
    </row>
    <row r="891">
      <c r="A891" s="170"/>
      <c r="B891" s="170"/>
      <c r="C891" s="170"/>
      <c r="D891" s="170"/>
      <c r="E891" s="171"/>
      <c r="F891" s="170"/>
      <c r="G891" s="170"/>
      <c r="H891" s="170"/>
      <c r="I891" s="170"/>
      <c r="J891" s="170"/>
      <c r="K891" s="170"/>
      <c r="L891" s="170"/>
      <c r="M891" s="170"/>
      <c r="N891" s="170"/>
      <c r="O891" s="170"/>
      <c r="P891" s="170"/>
      <c r="Q891" s="170"/>
      <c r="R891" s="170"/>
      <c r="S891" s="170"/>
    </row>
    <row r="892">
      <c r="A892" s="170"/>
      <c r="B892" s="170"/>
      <c r="C892" s="170"/>
      <c r="D892" s="170"/>
      <c r="E892" s="171"/>
      <c r="F892" s="170"/>
      <c r="G892" s="170"/>
      <c r="H892" s="170"/>
      <c r="I892" s="170"/>
      <c r="J892" s="170"/>
      <c r="K892" s="170"/>
      <c r="L892" s="170"/>
      <c r="M892" s="170"/>
      <c r="N892" s="170"/>
      <c r="O892" s="170"/>
      <c r="P892" s="170"/>
      <c r="Q892" s="170"/>
      <c r="R892" s="170"/>
      <c r="S892" s="170"/>
    </row>
    <row r="893">
      <c r="A893" s="170"/>
      <c r="B893" s="170"/>
      <c r="C893" s="170"/>
      <c r="D893" s="170"/>
      <c r="E893" s="171"/>
      <c r="F893" s="170"/>
      <c r="G893" s="170"/>
      <c r="H893" s="170"/>
      <c r="I893" s="170"/>
      <c r="J893" s="170"/>
      <c r="K893" s="170"/>
      <c r="L893" s="170"/>
      <c r="M893" s="170"/>
      <c r="N893" s="170"/>
      <c r="O893" s="170"/>
      <c r="P893" s="170"/>
      <c r="Q893" s="170"/>
      <c r="R893" s="170"/>
      <c r="S893" s="170"/>
    </row>
    <row r="894">
      <c r="A894" s="170"/>
      <c r="B894" s="170"/>
      <c r="C894" s="170"/>
      <c r="D894" s="170"/>
      <c r="E894" s="171"/>
      <c r="F894" s="170"/>
      <c r="G894" s="170"/>
      <c r="H894" s="170"/>
      <c r="I894" s="170"/>
      <c r="J894" s="170"/>
      <c r="K894" s="170"/>
      <c r="L894" s="170"/>
      <c r="M894" s="170"/>
      <c r="N894" s="170"/>
      <c r="O894" s="170"/>
      <c r="P894" s="170"/>
      <c r="Q894" s="170"/>
      <c r="R894" s="170"/>
      <c r="S894" s="170"/>
    </row>
    <row r="895">
      <c r="A895" s="170"/>
      <c r="B895" s="170"/>
      <c r="C895" s="170"/>
      <c r="D895" s="170"/>
      <c r="E895" s="171"/>
      <c r="F895" s="170"/>
      <c r="G895" s="170"/>
      <c r="H895" s="170"/>
      <c r="I895" s="170"/>
      <c r="J895" s="170"/>
      <c r="K895" s="170"/>
      <c r="L895" s="170"/>
      <c r="M895" s="170"/>
      <c r="N895" s="170"/>
      <c r="O895" s="170"/>
      <c r="P895" s="170"/>
      <c r="Q895" s="170"/>
      <c r="R895" s="170"/>
      <c r="S895" s="170"/>
    </row>
    <row r="896">
      <c r="A896" s="170"/>
      <c r="B896" s="170"/>
      <c r="C896" s="170"/>
      <c r="D896" s="170"/>
      <c r="E896" s="171"/>
      <c r="F896" s="170"/>
      <c r="G896" s="170"/>
      <c r="H896" s="170"/>
      <c r="I896" s="170"/>
      <c r="J896" s="170"/>
      <c r="K896" s="170"/>
      <c r="L896" s="170"/>
      <c r="M896" s="170"/>
      <c r="N896" s="170"/>
      <c r="O896" s="170"/>
      <c r="P896" s="170"/>
      <c r="Q896" s="170"/>
      <c r="R896" s="170"/>
      <c r="S896" s="170"/>
    </row>
    <row r="897">
      <c r="A897" s="170"/>
      <c r="B897" s="170"/>
      <c r="C897" s="170"/>
      <c r="D897" s="170"/>
      <c r="E897" s="171"/>
      <c r="F897" s="170"/>
      <c r="G897" s="170"/>
      <c r="H897" s="170"/>
      <c r="I897" s="170"/>
      <c r="J897" s="170"/>
      <c r="K897" s="170"/>
      <c r="L897" s="170"/>
      <c r="M897" s="170"/>
      <c r="N897" s="170"/>
      <c r="O897" s="170"/>
      <c r="P897" s="170"/>
      <c r="Q897" s="170"/>
      <c r="R897" s="170"/>
      <c r="S897" s="170"/>
    </row>
    <row r="898">
      <c r="A898" s="170"/>
      <c r="B898" s="170"/>
      <c r="C898" s="170"/>
      <c r="D898" s="170"/>
      <c r="E898" s="171"/>
      <c r="F898" s="170"/>
      <c r="G898" s="170"/>
      <c r="H898" s="170"/>
      <c r="I898" s="170"/>
      <c r="J898" s="170"/>
      <c r="K898" s="170"/>
      <c r="L898" s="170"/>
      <c r="M898" s="170"/>
      <c r="N898" s="170"/>
      <c r="O898" s="170"/>
      <c r="P898" s="170"/>
      <c r="Q898" s="170"/>
      <c r="R898" s="170"/>
      <c r="S898" s="170"/>
    </row>
    <row r="899">
      <c r="A899" s="170"/>
      <c r="B899" s="170"/>
      <c r="C899" s="170"/>
      <c r="D899" s="170"/>
      <c r="E899" s="171"/>
      <c r="F899" s="170"/>
      <c r="G899" s="170"/>
      <c r="H899" s="170"/>
      <c r="I899" s="170"/>
      <c r="J899" s="170"/>
      <c r="K899" s="170"/>
      <c r="L899" s="170"/>
      <c r="M899" s="170"/>
      <c r="N899" s="170"/>
      <c r="O899" s="170"/>
      <c r="P899" s="170"/>
      <c r="Q899" s="170"/>
      <c r="R899" s="170"/>
      <c r="S899" s="170"/>
    </row>
    <row r="900">
      <c r="A900" s="170"/>
      <c r="B900" s="170"/>
      <c r="C900" s="170"/>
      <c r="D900" s="170"/>
      <c r="E900" s="171"/>
      <c r="F900" s="170"/>
      <c r="G900" s="170"/>
      <c r="H900" s="170"/>
      <c r="I900" s="170"/>
      <c r="J900" s="170"/>
      <c r="K900" s="170"/>
      <c r="L900" s="170"/>
      <c r="M900" s="170"/>
      <c r="N900" s="170"/>
      <c r="O900" s="170"/>
      <c r="P900" s="170"/>
      <c r="Q900" s="170"/>
      <c r="R900" s="170"/>
      <c r="S900" s="170"/>
    </row>
    <row r="901">
      <c r="A901" s="170"/>
      <c r="B901" s="170"/>
      <c r="C901" s="170"/>
      <c r="D901" s="170"/>
      <c r="E901" s="171"/>
      <c r="F901" s="170"/>
      <c r="G901" s="170"/>
      <c r="H901" s="170"/>
      <c r="I901" s="170"/>
      <c r="J901" s="170"/>
      <c r="K901" s="170"/>
      <c r="L901" s="170"/>
      <c r="M901" s="170"/>
      <c r="N901" s="170"/>
      <c r="O901" s="170"/>
      <c r="P901" s="170"/>
      <c r="Q901" s="170"/>
      <c r="R901" s="170"/>
      <c r="S901" s="170"/>
    </row>
    <row r="902">
      <c r="A902" s="170"/>
      <c r="B902" s="170"/>
      <c r="C902" s="170"/>
      <c r="D902" s="170"/>
      <c r="E902" s="171"/>
      <c r="F902" s="170"/>
      <c r="G902" s="170"/>
      <c r="H902" s="170"/>
      <c r="I902" s="170"/>
      <c r="J902" s="170"/>
      <c r="K902" s="170"/>
      <c r="L902" s="170"/>
      <c r="M902" s="170"/>
      <c r="N902" s="170"/>
      <c r="O902" s="170"/>
      <c r="P902" s="170"/>
      <c r="Q902" s="170"/>
      <c r="R902" s="170"/>
      <c r="S902" s="170"/>
    </row>
    <row r="903">
      <c r="A903" s="170"/>
      <c r="B903" s="170"/>
      <c r="C903" s="170"/>
      <c r="D903" s="170"/>
      <c r="E903" s="171"/>
      <c r="F903" s="170"/>
      <c r="G903" s="170"/>
      <c r="H903" s="170"/>
      <c r="I903" s="170"/>
      <c r="J903" s="170"/>
      <c r="K903" s="170"/>
      <c r="L903" s="170"/>
      <c r="M903" s="170"/>
      <c r="N903" s="170"/>
      <c r="O903" s="170"/>
      <c r="P903" s="170"/>
      <c r="Q903" s="170"/>
      <c r="R903" s="170"/>
      <c r="S903" s="170"/>
    </row>
    <row r="904">
      <c r="A904" s="170"/>
      <c r="B904" s="170"/>
      <c r="C904" s="170"/>
      <c r="D904" s="170"/>
      <c r="E904" s="171"/>
      <c r="F904" s="170"/>
      <c r="G904" s="170"/>
      <c r="H904" s="170"/>
      <c r="I904" s="170"/>
      <c r="J904" s="170"/>
      <c r="K904" s="170"/>
      <c r="L904" s="170"/>
      <c r="M904" s="170"/>
      <c r="N904" s="170"/>
      <c r="O904" s="170"/>
      <c r="P904" s="170"/>
      <c r="Q904" s="170"/>
      <c r="R904" s="170"/>
      <c r="S904" s="170"/>
    </row>
    <row r="905">
      <c r="A905" s="170"/>
      <c r="B905" s="170"/>
      <c r="C905" s="170"/>
      <c r="D905" s="170"/>
      <c r="E905" s="171"/>
      <c r="F905" s="170"/>
      <c r="G905" s="170"/>
      <c r="H905" s="170"/>
      <c r="I905" s="170"/>
      <c r="J905" s="170"/>
      <c r="K905" s="170"/>
      <c r="L905" s="170"/>
      <c r="M905" s="170"/>
      <c r="N905" s="170"/>
      <c r="O905" s="170"/>
      <c r="P905" s="170"/>
      <c r="Q905" s="170"/>
      <c r="R905" s="170"/>
      <c r="S905" s="170"/>
    </row>
    <row r="906">
      <c r="A906" s="170"/>
      <c r="B906" s="170"/>
      <c r="C906" s="170"/>
      <c r="D906" s="170"/>
      <c r="E906" s="171"/>
      <c r="F906" s="170"/>
      <c r="G906" s="170"/>
      <c r="H906" s="170"/>
      <c r="I906" s="170"/>
      <c r="J906" s="170"/>
      <c r="K906" s="170"/>
      <c r="L906" s="170"/>
      <c r="M906" s="170"/>
      <c r="N906" s="170"/>
      <c r="O906" s="170"/>
      <c r="P906" s="170"/>
      <c r="Q906" s="170"/>
      <c r="R906" s="170"/>
      <c r="S906" s="170"/>
    </row>
    <row r="907">
      <c r="A907" s="170"/>
      <c r="B907" s="170"/>
      <c r="C907" s="170"/>
      <c r="D907" s="170"/>
      <c r="E907" s="171"/>
      <c r="F907" s="170"/>
      <c r="G907" s="170"/>
      <c r="H907" s="170"/>
      <c r="I907" s="170"/>
      <c r="J907" s="170"/>
      <c r="K907" s="170"/>
      <c r="L907" s="170"/>
      <c r="M907" s="170"/>
      <c r="N907" s="170"/>
      <c r="O907" s="170"/>
      <c r="P907" s="170"/>
      <c r="Q907" s="170"/>
      <c r="R907" s="170"/>
      <c r="S907" s="170"/>
    </row>
    <row r="908">
      <c r="A908" s="170"/>
      <c r="B908" s="170"/>
      <c r="C908" s="170"/>
      <c r="D908" s="170"/>
      <c r="E908" s="171"/>
      <c r="F908" s="170"/>
      <c r="G908" s="170"/>
      <c r="H908" s="170"/>
      <c r="I908" s="170"/>
      <c r="J908" s="170"/>
      <c r="K908" s="170"/>
      <c r="L908" s="170"/>
      <c r="M908" s="170"/>
      <c r="N908" s="170"/>
      <c r="O908" s="170"/>
      <c r="P908" s="170"/>
      <c r="Q908" s="170"/>
      <c r="R908" s="170"/>
      <c r="S908" s="170"/>
    </row>
    <row r="909">
      <c r="A909" s="170"/>
      <c r="B909" s="170"/>
      <c r="C909" s="170"/>
      <c r="D909" s="170"/>
      <c r="E909" s="171"/>
      <c r="F909" s="170"/>
      <c r="G909" s="170"/>
      <c r="H909" s="170"/>
      <c r="I909" s="170"/>
      <c r="J909" s="170"/>
      <c r="K909" s="170"/>
      <c r="L909" s="170"/>
      <c r="M909" s="170"/>
      <c r="N909" s="170"/>
      <c r="O909" s="170"/>
      <c r="P909" s="170"/>
      <c r="Q909" s="170"/>
      <c r="R909" s="170"/>
      <c r="S909" s="170"/>
    </row>
    <row r="910">
      <c r="A910" s="170"/>
      <c r="B910" s="170"/>
      <c r="C910" s="170"/>
      <c r="D910" s="170"/>
      <c r="E910" s="171"/>
      <c r="F910" s="170"/>
      <c r="G910" s="170"/>
      <c r="H910" s="170"/>
      <c r="I910" s="170"/>
      <c r="J910" s="170"/>
      <c r="K910" s="170"/>
      <c r="L910" s="170"/>
      <c r="M910" s="170"/>
      <c r="N910" s="170"/>
      <c r="O910" s="170"/>
      <c r="P910" s="170"/>
      <c r="Q910" s="170"/>
      <c r="R910" s="170"/>
      <c r="S910" s="170"/>
    </row>
    <row r="911">
      <c r="A911" s="170"/>
      <c r="B911" s="170"/>
      <c r="C911" s="170"/>
      <c r="D911" s="170"/>
      <c r="E911" s="171"/>
      <c r="F911" s="170"/>
      <c r="G911" s="170"/>
      <c r="H911" s="170"/>
      <c r="I911" s="170"/>
      <c r="J911" s="170"/>
      <c r="K911" s="170"/>
      <c r="L911" s="170"/>
      <c r="M911" s="170"/>
      <c r="N911" s="170"/>
      <c r="O911" s="170"/>
      <c r="P911" s="170"/>
      <c r="Q911" s="170"/>
      <c r="R911" s="170"/>
      <c r="S911" s="170"/>
    </row>
    <row r="912">
      <c r="A912" s="170"/>
      <c r="B912" s="170"/>
      <c r="C912" s="170"/>
      <c r="D912" s="170"/>
      <c r="E912" s="171"/>
      <c r="F912" s="170"/>
      <c r="G912" s="170"/>
      <c r="H912" s="170"/>
      <c r="I912" s="170"/>
      <c r="J912" s="170"/>
      <c r="K912" s="170"/>
      <c r="L912" s="170"/>
      <c r="M912" s="170"/>
      <c r="N912" s="170"/>
      <c r="O912" s="170"/>
      <c r="P912" s="170"/>
      <c r="Q912" s="170"/>
      <c r="R912" s="170"/>
      <c r="S912" s="170"/>
    </row>
    <row r="913">
      <c r="A913" s="170"/>
      <c r="B913" s="170"/>
      <c r="C913" s="170"/>
      <c r="D913" s="170"/>
      <c r="E913" s="171"/>
      <c r="F913" s="170"/>
      <c r="G913" s="170"/>
      <c r="H913" s="170"/>
      <c r="I913" s="170"/>
      <c r="J913" s="170"/>
      <c r="K913" s="170"/>
      <c r="L913" s="170"/>
      <c r="M913" s="170"/>
      <c r="N913" s="170"/>
      <c r="O913" s="170"/>
      <c r="P913" s="170"/>
      <c r="Q913" s="170"/>
      <c r="R913" s="170"/>
      <c r="S913" s="170"/>
    </row>
    <row r="914">
      <c r="A914" s="170"/>
      <c r="B914" s="170"/>
      <c r="C914" s="170"/>
      <c r="D914" s="170"/>
      <c r="E914" s="171"/>
      <c r="F914" s="170"/>
      <c r="G914" s="170"/>
      <c r="H914" s="170"/>
      <c r="I914" s="170"/>
      <c r="J914" s="170"/>
      <c r="K914" s="170"/>
      <c r="L914" s="170"/>
      <c r="M914" s="170"/>
      <c r="N914" s="170"/>
      <c r="O914" s="170"/>
      <c r="P914" s="170"/>
      <c r="Q914" s="170"/>
      <c r="R914" s="170"/>
      <c r="S914" s="170"/>
    </row>
    <row r="915">
      <c r="A915" s="170"/>
      <c r="B915" s="170"/>
      <c r="C915" s="170"/>
      <c r="D915" s="170"/>
      <c r="E915" s="171"/>
      <c r="F915" s="170"/>
      <c r="G915" s="170"/>
      <c r="H915" s="170"/>
      <c r="I915" s="170"/>
      <c r="J915" s="170"/>
      <c r="K915" s="170"/>
      <c r="L915" s="170"/>
      <c r="M915" s="170"/>
      <c r="N915" s="170"/>
      <c r="O915" s="170"/>
      <c r="P915" s="170"/>
      <c r="Q915" s="170"/>
      <c r="R915" s="170"/>
      <c r="S915" s="170"/>
    </row>
    <row r="916">
      <c r="A916" s="170"/>
      <c r="B916" s="170"/>
      <c r="C916" s="170"/>
      <c r="D916" s="170"/>
      <c r="E916" s="171"/>
      <c r="F916" s="170"/>
      <c r="G916" s="170"/>
      <c r="H916" s="170"/>
      <c r="I916" s="170"/>
      <c r="J916" s="170"/>
      <c r="K916" s="170"/>
      <c r="L916" s="170"/>
      <c r="M916" s="170"/>
      <c r="N916" s="170"/>
      <c r="O916" s="170"/>
      <c r="P916" s="170"/>
      <c r="Q916" s="170"/>
      <c r="R916" s="170"/>
      <c r="S916" s="170"/>
    </row>
    <row r="917">
      <c r="A917" s="170"/>
      <c r="B917" s="170"/>
      <c r="C917" s="170"/>
      <c r="D917" s="170"/>
      <c r="E917" s="171"/>
      <c r="F917" s="170"/>
      <c r="G917" s="170"/>
      <c r="H917" s="170"/>
      <c r="I917" s="170"/>
      <c r="J917" s="170"/>
      <c r="K917" s="170"/>
      <c r="L917" s="170"/>
      <c r="M917" s="170"/>
      <c r="N917" s="170"/>
      <c r="O917" s="170"/>
      <c r="P917" s="170"/>
      <c r="Q917" s="170"/>
      <c r="R917" s="170"/>
      <c r="S917" s="170"/>
    </row>
    <row r="918">
      <c r="A918" s="170"/>
      <c r="B918" s="170"/>
      <c r="C918" s="170"/>
      <c r="D918" s="170"/>
      <c r="E918" s="171"/>
      <c r="F918" s="170"/>
      <c r="G918" s="170"/>
      <c r="H918" s="170"/>
      <c r="I918" s="170"/>
      <c r="J918" s="170"/>
      <c r="K918" s="170"/>
      <c r="L918" s="170"/>
      <c r="M918" s="170"/>
      <c r="N918" s="170"/>
      <c r="O918" s="170"/>
      <c r="P918" s="170"/>
      <c r="Q918" s="170"/>
      <c r="R918" s="170"/>
      <c r="S918" s="170"/>
    </row>
    <row r="919">
      <c r="A919" s="170"/>
      <c r="B919" s="170"/>
      <c r="C919" s="170"/>
      <c r="D919" s="170"/>
      <c r="E919" s="171"/>
      <c r="F919" s="170"/>
      <c r="G919" s="170"/>
      <c r="H919" s="170"/>
      <c r="I919" s="170"/>
      <c r="J919" s="170"/>
      <c r="K919" s="170"/>
      <c r="L919" s="170"/>
      <c r="M919" s="170"/>
      <c r="N919" s="170"/>
      <c r="O919" s="170"/>
      <c r="P919" s="170"/>
      <c r="Q919" s="170"/>
      <c r="R919" s="170"/>
      <c r="S919" s="170"/>
    </row>
    <row r="920">
      <c r="A920" s="170"/>
      <c r="B920" s="170"/>
      <c r="C920" s="170"/>
      <c r="D920" s="170"/>
      <c r="E920" s="171"/>
      <c r="F920" s="170"/>
      <c r="G920" s="170"/>
      <c r="H920" s="170"/>
      <c r="I920" s="170"/>
      <c r="J920" s="170"/>
      <c r="K920" s="170"/>
      <c r="L920" s="170"/>
      <c r="M920" s="170"/>
      <c r="N920" s="170"/>
      <c r="O920" s="170"/>
      <c r="P920" s="170"/>
      <c r="Q920" s="170"/>
      <c r="R920" s="170"/>
      <c r="S920" s="170"/>
    </row>
    <row r="921">
      <c r="A921" s="170"/>
      <c r="B921" s="170"/>
      <c r="C921" s="170"/>
      <c r="D921" s="170"/>
      <c r="E921" s="171"/>
      <c r="F921" s="170"/>
      <c r="G921" s="170"/>
      <c r="H921" s="170"/>
      <c r="I921" s="170"/>
      <c r="J921" s="170"/>
      <c r="K921" s="170"/>
      <c r="L921" s="170"/>
      <c r="M921" s="170"/>
      <c r="N921" s="170"/>
      <c r="O921" s="170"/>
      <c r="P921" s="170"/>
      <c r="Q921" s="170"/>
      <c r="R921" s="170"/>
      <c r="S921" s="170"/>
    </row>
    <row r="922">
      <c r="A922" s="170"/>
      <c r="B922" s="170"/>
      <c r="C922" s="170"/>
      <c r="D922" s="170"/>
      <c r="E922" s="171"/>
      <c r="F922" s="170"/>
      <c r="G922" s="170"/>
      <c r="H922" s="170"/>
      <c r="I922" s="170"/>
      <c r="J922" s="170"/>
      <c r="K922" s="170"/>
      <c r="L922" s="170"/>
      <c r="M922" s="170"/>
      <c r="N922" s="170"/>
      <c r="O922" s="170"/>
      <c r="P922" s="170"/>
      <c r="Q922" s="170"/>
      <c r="R922" s="170"/>
      <c r="S922" s="170"/>
    </row>
    <row r="923">
      <c r="A923" s="170"/>
      <c r="B923" s="170"/>
      <c r="C923" s="170"/>
      <c r="D923" s="170"/>
      <c r="E923" s="171"/>
      <c r="F923" s="170"/>
      <c r="G923" s="170"/>
      <c r="H923" s="170"/>
      <c r="I923" s="170"/>
      <c r="J923" s="170"/>
      <c r="K923" s="170"/>
      <c r="L923" s="170"/>
      <c r="M923" s="170"/>
      <c r="N923" s="170"/>
      <c r="O923" s="170"/>
      <c r="P923" s="170"/>
      <c r="Q923" s="170"/>
      <c r="R923" s="170"/>
      <c r="S923" s="170"/>
    </row>
    <row r="924">
      <c r="A924" s="170"/>
      <c r="B924" s="170"/>
      <c r="C924" s="170"/>
      <c r="D924" s="170"/>
      <c r="E924" s="171"/>
      <c r="F924" s="170"/>
      <c r="G924" s="170"/>
      <c r="H924" s="170"/>
      <c r="I924" s="170"/>
      <c r="J924" s="170"/>
      <c r="K924" s="170"/>
      <c r="L924" s="170"/>
      <c r="M924" s="170"/>
      <c r="N924" s="170"/>
      <c r="O924" s="170"/>
      <c r="P924" s="170"/>
      <c r="Q924" s="170"/>
      <c r="R924" s="170"/>
      <c r="S924" s="170"/>
    </row>
    <row r="925">
      <c r="A925" s="170"/>
      <c r="B925" s="170"/>
      <c r="C925" s="170"/>
      <c r="D925" s="170"/>
      <c r="E925" s="171"/>
      <c r="F925" s="170"/>
      <c r="G925" s="170"/>
      <c r="H925" s="170"/>
      <c r="I925" s="170"/>
      <c r="J925" s="170"/>
      <c r="K925" s="170"/>
      <c r="L925" s="170"/>
      <c r="M925" s="170"/>
      <c r="N925" s="170"/>
      <c r="O925" s="170"/>
      <c r="P925" s="170"/>
      <c r="Q925" s="170"/>
      <c r="R925" s="170"/>
      <c r="S925" s="170"/>
    </row>
    <row r="926">
      <c r="A926" s="170"/>
      <c r="B926" s="170"/>
      <c r="C926" s="170"/>
      <c r="D926" s="170"/>
      <c r="E926" s="171"/>
      <c r="F926" s="170"/>
      <c r="G926" s="170"/>
      <c r="H926" s="170"/>
      <c r="I926" s="170"/>
      <c r="J926" s="170"/>
      <c r="K926" s="170"/>
      <c r="L926" s="170"/>
      <c r="M926" s="170"/>
      <c r="N926" s="170"/>
      <c r="O926" s="170"/>
      <c r="P926" s="170"/>
      <c r="Q926" s="170"/>
      <c r="R926" s="170"/>
      <c r="S926" s="170"/>
    </row>
    <row r="927">
      <c r="A927" s="170"/>
      <c r="B927" s="170"/>
      <c r="C927" s="170"/>
      <c r="D927" s="170"/>
      <c r="E927" s="171"/>
      <c r="F927" s="170"/>
      <c r="G927" s="170"/>
      <c r="H927" s="170"/>
      <c r="I927" s="170"/>
      <c r="J927" s="170"/>
      <c r="K927" s="170"/>
      <c r="L927" s="170"/>
      <c r="M927" s="170"/>
      <c r="N927" s="170"/>
      <c r="O927" s="170"/>
      <c r="P927" s="170"/>
      <c r="Q927" s="170"/>
      <c r="R927" s="170"/>
      <c r="S927" s="170"/>
    </row>
    <row r="928">
      <c r="A928" s="170"/>
      <c r="B928" s="170"/>
      <c r="C928" s="170"/>
      <c r="D928" s="170"/>
      <c r="E928" s="171"/>
      <c r="F928" s="170"/>
      <c r="G928" s="170"/>
      <c r="H928" s="170"/>
      <c r="I928" s="170"/>
      <c r="J928" s="170"/>
      <c r="K928" s="170"/>
      <c r="L928" s="170"/>
      <c r="M928" s="170"/>
      <c r="N928" s="170"/>
      <c r="O928" s="170"/>
      <c r="P928" s="170"/>
      <c r="Q928" s="170"/>
      <c r="R928" s="170"/>
      <c r="S928" s="170"/>
    </row>
    <row r="929">
      <c r="A929" s="170"/>
      <c r="B929" s="170"/>
      <c r="C929" s="170"/>
      <c r="D929" s="170"/>
      <c r="E929" s="171"/>
      <c r="F929" s="170"/>
      <c r="G929" s="170"/>
      <c r="H929" s="170"/>
      <c r="I929" s="170"/>
      <c r="J929" s="170"/>
      <c r="K929" s="170"/>
      <c r="L929" s="170"/>
      <c r="M929" s="170"/>
      <c r="N929" s="170"/>
      <c r="O929" s="170"/>
      <c r="P929" s="170"/>
      <c r="Q929" s="170"/>
      <c r="R929" s="170"/>
      <c r="S929" s="170"/>
    </row>
    <row r="930">
      <c r="A930" s="170"/>
      <c r="B930" s="170"/>
      <c r="C930" s="170"/>
      <c r="D930" s="170"/>
      <c r="E930" s="171"/>
      <c r="F930" s="170"/>
      <c r="G930" s="170"/>
      <c r="H930" s="170"/>
      <c r="I930" s="170"/>
      <c r="J930" s="170"/>
      <c r="K930" s="170"/>
      <c r="L930" s="170"/>
      <c r="M930" s="170"/>
      <c r="N930" s="170"/>
      <c r="O930" s="170"/>
      <c r="P930" s="170"/>
      <c r="Q930" s="170"/>
      <c r="R930" s="170"/>
      <c r="S930" s="170"/>
    </row>
    <row r="931">
      <c r="A931" s="170"/>
      <c r="B931" s="170"/>
      <c r="C931" s="170"/>
      <c r="D931" s="170"/>
      <c r="E931" s="171"/>
      <c r="F931" s="170"/>
      <c r="G931" s="170"/>
      <c r="H931" s="170"/>
      <c r="I931" s="170"/>
      <c r="J931" s="170"/>
      <c r="K931" s="170"/>
      <c r="L931" s="170"/>
      <c r="M931" s="170"/>
      <c r="N931" s="170"/>
      <c r="O931" s="170"/>
      <c r="P931" s="170"/>
      <c r="Q931" s="170"/>
      <c r="R931" s="170"/>
      <c r="S931" s="170"/>
    </row>
    <row r="932">
      <c r="A932" s="170"/>
      <c r="B932" s="170"/>
      <c r="C932" s="170"/>
      <c r="D932" s="170"/>
      <c r="E932" s="171"/>
      <c r="F932" s="170"/>
      <c r="G932" s="170"/>
      <c r="H932" s="170"/>
      <c r="I932" s="170"/>
      <c r="J932" s="170"/>
      <c r="K932" s="170"/>
      <c r="L932" s="170"/>
      <c r="M932" s="170"/>
      <c r="N932" s="170"/>
      <c r="O932" s="170"/>
      <c r="P932" s="170"/>
      <c r="Q932" s="170"/>
      <c r="R932" s="170"/>
      <c r="S932" s="170"/>
    </row>
    <row r="933">
      <c r="A933" s="170"/>
      <c r="B933" s="170"/>
      <c r="C933" s="170"/>
      <c r="D933" s="170"/>
      <c r="E933" s="171"/>
      <c r="F933" s="170"/>
      <c r="G933" s="170"/>
      <c r="H933" s="170"/>
      <c r="I933" s="170"/>
      <c r="J933" s="170"/>
      <c r="K933" s="170"/>
      <c r="L933" s="170"/>
      <c r="M933" s="170"/>
      <c r="N933" s="170"/>
      <c r="O933" s="170"/>
      <c r="P933" s="170"/>
      <c r="Q933" s="170"/>
      <c r="R933" s="170"/>
      <c r="S933" s="170"/>
    </row>
    <row r="934">
      <c r="A934" s="170"/>
      <c r="B934" s="170"/>
      <c r="C934" s="170"/>
      <c r="D934" s="170"/>
      <c r="E934" s="171"/>
      <c r="F934" s="170"/>
      <c r="G934" s="170"/>
      <c r="H934" s="170"/>
      <c r="I934" s="170"/>
      <c r="J934" s="170"/>
      <c r="K934" s="170"/>
      <c r="L934" s="170"/>
      <c r="M934" s="170"/>
      <c r="N934" s="170"/>
      <c r="O934" s="170"/>
      <c r="P934" s="170"/>
      <c r="Q934" s="170"/>
      <c r="R934" s="170"/>
      <c r="S934" s="170"/>
    </row>
    <row r="935">
      <c r="A935" s="170"/>
      <c r="B935" s="170"/>
      <c r="C935" s="170"/>
      <c r="D935" s="170"/>
      <c r="E935" s="171"/>
      <c r="F935" s="170"/>
      <c r="G935" s="170"/>
      <c r="H935" s="170"/>
      <c r="I935" s="170"/>
      <c r="J935" s="170"/>
      <c r="K935" s="170"/>
      <c r="L935" s="170"/>
      <c r="M935" s="170"/>
      <c r="N935" s="170"/>
      <c r="O935" s="170"/>
      <c r="P935" s="170"/>
      <c r="Q935" s="170"/>
      <c r="R935" s="170"/>
      <c r="S935" s="170"/>
    </row>
    <row r="936">
      <c r="A936" s="170"/>
      <c r="B936" s="170"/>
      <c r="C936" s="170"/>
      <c r="D936" s="170"/>
      <c r="E936" s="171"/>
      <c r="F936" s="170"/>
      <c r="G936" s="170"/>
      <c r="H936" s="170"/>
      <c r="I936" s="170"/>
      <c r="J936" s="170"/>
      <c r="K936" s="170"/>
      <c r="L936" s="170"/>
      <c r="M936" s="170"/>
      <c r="N936" s="170"/>
      <c r="O936" s="170"/>
      <c r="P936" s="170"/>
      <c r="Q936" s="170"/>
      <c r="R936" s="170"/>
      <c r="S936" s="170"/>
    </row>
    <row r="937">
      <c r="A937" s="170"/>
      <c r="B937" s="170"/>
      <c r="C937" s="170"/>
      <c r="D937" s="170"/>
      <c r="E937" s="171"/>
      <c r="F937" s="170"/>
      <c r="G937" s="170"/>
      <c r="H937" s="170"/>
      <c r="I937" s="170"/>
      <c r="J937" s="170"/>
      <c r="K937" s="170"/>
      <c r="L937" s="170"/>
      <c r="M937" s="170"/>
      <c r="N937" s="170"/>
      <c r="O937" s="170"/>
      <c r="P937" s="170"/>
      <c r="Q937" s="170"/>
      <c r="R937" s="170"/>
      <c r="S937" s="170"/>
    </row>
    <row r="938">
      <c r="A938" s="170"/>
      <c r="B938" s="170"/>
      <c r="C938" s="170"/>
      <c r="D938" s="170"/>
      <c r="E938" s="171"/>
      <c r="F938" s="170"/>
      <c r="G938" s="170"/>
      <c r="H938" s="170"/>
      <c r="I938" s="170"/>
      <c r="J938" s="170"/>
      <c r="K938" s="170"/>
      <c r="L938" s="170"/>
      <c r="M938" s="170"/>
      <c r="N938" s="170"/>
      <c r="O938" s="170"/>
      <c r="P938" s="170"/>
      <c r="Q938" s="170"/>
      <c r="R938" s="170"/>
      <c r="S938" s="170"/>
    </row>
    <row r="939">
      <c r="A939" s="170"/>
      <c r="B939" s="170"/>
      <c r="C939" s="170"/>
      <c r="D939" s="170"/>
      <c r="E939" s="171"/>
      <c r="F939" s="170"/>
      <c r="G939" s="170"/>
      <c r="H939" s="170"/>
      <c r="I939" s="170"/>
      <c r="J939" s="170"/>
      <c r="K939" s="170"/>
      <c r="L939" s="170"/>
      <c r="M939" s="170"/>
      <c r="N939" s="170"/>
      <c r="O939" s="170"/>
      <c r="P939" s="170"/>
      <c r="Q939" s="170"/>
      <c r="R939" s="170"/>
      <c r="S939" s="170"/>
    </row>
    <row r="940">
      <c r="A940" s="170"/>
      <c r="B940" s="170"/>
      <c r="C940" s="170"/>
      <c r="D940" s="170"/>
      <c r="E940" s="171"/>
      <c r="F940" s="170"/>
      <c r="G940" s="170"/>
      <c r="H940" s="170"/>
      <c r="I940" s="170"/>
      <c r="J940" s="170"/>
      <c r="K940" s="170"/>
      <c r="L940" s="170"/>
      <c r="M940" s="170"/>
      <c r="N940" s="170"/>
      <c r="O940" s="170"/>
      <c r="P940" s="170"/>
      <c r="Q940" s="170"/>
      <c r="R940" s="170"/>
      <c r="S940" s="170"/>
    </row>
    <row r="941">
      <c r="A941" s="170"/>
      <c r="B941" s="170"/>
      <c r="C941" s="170"/>
      <c r="D941" s="170"/>
      <c r="E941" s="171"/>
      <c r="F941" s="170"/>
      <c r="G941" s="170"/>
      <c r="H941" s="170"/>
      <c r="I941" s="170"/>
      <c r="J941" s="170"/>
      <c r="K941" s="170"/>
      <c r="L941" s="170"/>
      <c r="M941" s="170"/>
      <c r="N941" s="170"/>
      <c r="O941" s="170"/>
      <c r="P941" s="170"/>
      <c r="Q941" s="170"/>
      <c r="R941" s="170"/>
      <c r="S941" s="170"/>
    </row>
    <row r="942">
      <c r="A942" s="170"/>
      <c r="B942" s="170"/>
      <c r="C942" s="170"/>
      <c r="D942" s="170"/>
      <c r="E942" s="171"/>
      <c r="F942" s="170"/>
      <c r="G942" s="170"/>
      <c r="H942" s="170"/>
      <c r="I942" s="170"/>
      <c r="J942" s="170"/>
      <c r="K942" s="170"/>
      <c r="L942" s="170"/>
      <c r="M942" s="170"/>
      <c r="N942" s="170"/>
      <c r="O942" s="170"/>
      <c r="P942" s="170"/>
      <c r="Q942" s="170"/>
      <c r="R942" s="170"/>
      <c r="S942" s="170"/>
    </row>
    <row r="943">
      <c r="A943" s="170"/>
      <c r="B943" s="170"/>
      <c r="C943" s="170"/>
      <c r="D943" s="170"/>
      <c r="E943" s="171"/>
      <c r="F943" s="170"/>
      <c r="G943" s="170"/>
      <c r="H943" s="170"/>
      <c r="I943" s="170"/>
      <c r="J943" s="170"/>
      <c r="K943" s="170"/>
      <c r="L943" s="170"/>
      <c r="M943" s="170"/>
      <c r="N943" s="170"/>
      <c r="O943" s="170"/>
      <c r="P943" s="170"/>
      <c r="Q943" s="170"/>
      <c r="R943" s="170"/>
      <c r="S943" s="170"/>
    </row>
    <row r="944">
      <c r="A944" s="170"/>
      <c r="B944" s="170"/>
      <c r="C944" s="170"/>
      <c r="D944" s="170"/>
      <c r="E944" s="171"/>
      <c r="F944" s="170"/>
      <c r="G944" s="170"/>
      <c r="H944" s="170"/>
      <c r="I944" s="170"/>
      <c r="J944" s="170"/>
      <c r="K944" s="170"/>
      <c r="L944" s="170"/>
      <c r="M944" s="170"/>
      <c r="N944" s="170"/>
      <c r="O944" s="170"/>
      <c r="P944" s="170"/>
      <c r="Q944" s="170"/>
      <c r="R944" s="170"/>
      <c r="S944" s="170"/>
    </row>
    <row r="945">
      <c r="A945" s="170"/>
      <c r="B945" s="170"/>
      <c r="C945" s="170"/>
      <c r="D945" s="170"/>
      <c r="E945" s="171"/>
      <c r="F945" s="170"/>
      <c r="G945" s="170"/>
      <c r="H945" s="170"/>
      <c r="I945" s="170"/>
      <c r="J945" s="170"/>
      <c r="K945" s="170"/>
      <c r="L945" s="170"/>
      <c r="M945" s="170"/>
      <c r="N945" s="170"/>
      <c r="O945" s="170"/>
      <c r="P945" s="170"/>
      <c r="Q945" s="170"/>
      <c r="R945" s="170"/>
      <c r="S945" s="170"/>
    </row>
    <row r="946">
      <c r="A946" s="170"/>
      <c r="B946" s="170"/>
      <c r="C946" s="170"/>
      <c r="D946" s="170"/>
      <c r="E946" s="171"/>
      <c r="F946" s="170"/>
      <c r="G946" s="170"/>
      <c r="H946" s="170"/>
      <c r="I946" s="170"/>
      <c r="J946" s="170"/>
      <c r="K946" s="170"/>
      <c r="L946" s="170"/>
      <c r="M946" s="170"/>
      <c r="N946" s="170"/>
      <c r="O946" s="170"/>
      <c r="P946" s="170"/>
      <c r="Q946" s="170"/>
      <c r="R946" s="170"/>
      <c r="S946" s="170"/>
    </row>
    <row r="947">
      <c r="A947" s="170"/>
      <c r="B947" s="170"/>
      <c r="C947" s="170"/>
      <c r="D947" s="170"/>
      <c r="E947" s="171"/>
      <c r="F947" s="170"/>
      <c r="G947" s="170"/>
      <c r="H947" s="170"/>
      <c r="I947" s="170"/>
      <c r="J947" s="170"/>
      <c r="K947" s="170"/>
      <c r="L947" s="170"/>
      <c r="M947" s="170"/>
      <c r="N947" s="170"/>
      <c r="O947" s="170"/>
      <c r="P947" s="170"/>
      <c r="Q947" s="170"/>
      <c r="R947" s="170"/>
      <c r="S947" s="170"/>
    </row>
    <row r="948">
      <c r="A948" s="170"/>
      <c r="B948" s="170"/>
      <c r="C948" s="170"/>
      <c r="D948" s="170"/>
      <c r="E948" s="171"/>
      <c r="F948" s="170"/>
      <c r="G948" s="170"/>
      <c r="H948" s="170"/>
      <c r="I948" s="170"/>
      <c r="J948" s="170"/>
      <c r="K948" s="170"/>
      <c r="L948" s="170"/>
      <c r="M948" s="170"/>
      <c r="N948" s="170"/>
      <c r="O948" s="170"/>
      <c r="P948" s="170"/>
      <c r="Q948" s="170"/>
      <c r="R948" s="170"/>
      <c r="S948" s="170"/>
    </row>
    <row r="949">
      <c r="A949" s="170"/>
      <c r="B949" s="170"/>
      <c r="C949" s="170"/>
      <c r="D949" s="170"/>
      <c r="E949" s="171"/>
      <c r="F949" s="170"/>
      <c r="G949" s="170"/>
      <c r="H949" s="170"/>
      <c r="I949" s="170"/>
      <c r="J949" s="170"/>
      <c r="K949" s="170"/>
      <c r="L949" s="170"/>
      <c r="M949" s="170"/>
      <c r="N949" s="170"/>
      <c r="O949" s="170"/>
      <c r="P949" s="170"/>
      <c r="Q949" s="170"/>
      <c r="R949" s="170"/>
      <c r="S949" s="170"/>
    </row>
    <row r="950">
      <c r="A950" s="170"/>
      <c r="B950" s="170"/>
      <c r="C950" s="170"/>
      <c r="D950" s="170"/>
      <c r="E950" s="171"/>
      <c r="F950" s="170"/>
      <c r="G950" s="170"/>
      <c r="H950" s="170"/>
      <c r="I950" s="170"/>
      <c r="J950" s="170"/>
      <c r="K950" s="170"/>
      <c r="L950" s="170"/>
      <c r="M950" s="170"/>
      <c r="N950" s="170"/>
      <c r="O950" s="170"/>
      <c r="P950" s="170"/>
      <c r="Q950" s="170"/>
      <c r="R950" s="170"/>
      <c r="S950" s="170"/>
    </row>
    <row r="951">
      <c r="A951" s="170"/>
      <c r="B951" s="170"/>
      <c r="C951" s="170"/>
      <c r="D951" s="170"/>
      <c r="E951" s="171"/>
      <c r="F951" s="170"/>
      <c r="G951" s="170"/>
      <c r="H951" s="170"/>
      <c r="I951" s="170"/>
      <c r="J951" s="170"/>
      <c r="K951" s="170"/>
      <c r="L951" s="170"/>
      <c r="M951" s="170"/>
      <c r="N951" s="170"/>
      <c r="O951" s="170"/>
      <c r="P951" s="170"/>
      <c r="Q951" s="170"/>
      <c r="R951" s="170"/>
      <c r="S951" s="170"/>
    </row>
    <row r="952">
      <c r="A952" s="170"/>
      <c r="B952" s="170"/>
      <c r="C952" s="170"/>
      <c r="D952" s="170"/>
      <c r="E952" s="171"/>
      <c r="F952" s="170"/>
      <c r="G952" s="170"/>
      <c r="H952" s="170"/>
      <c r="I952" s="170"/>
      <c r="J952" s="170"/>
      <c r="K952" s="170"/>
      <c r="L952" s="170"/>
      <c r="M952" s="170"/>
      <c r="N952" s="170"/>
      <c r="O952" s="170"/>
      <c r="P952" s="170"/>
      <c r="Q952" s="170"/>
      <c r="R952" s="170"/>
      <c r="S952" s="170"/>
    </row>
    <row r="953">
      <c r="A953" s="170"/>
      <c r="B953" s="170"/>
      <c r="C953" s="170"/>
      <c r="D953" s="170"/>
      <c r="E953" s="171"/>
      <c r="F953" s="170"/>
      <c r="G953" s="170"/>
      <c r="H953" s="170"/>
      <c r="I953" s="170"/>
      <c r="J953" s="170"/>
      <c r="K953" s="170"/>
      <c r="L953" s="170"/>
      <c r="M953" s="170"/>
      <c r="N953" s="170"/>
      <c r="O953" s="170"/>
      <c r="P953" s="170"/>
      <c r="Q953" s="170"/>
      <c r="R953" s="170"/>
      <c r="S953" s="170"/>
    </row>
    <row r="954">
      <c r="A954" s="170"/>
      <c r="B954" s="170"/>
      <c r="C954" s="170"/>
      <c r="D954" s="170"/>
      <c r="E954" s="171"/>
      <c r="F954" s="170"/>
      <c r="G954" s="170"/>
      <c r="H954" s="170"/>
      <c r="I954" s="170"/>
      <c r="J954" s="170"/>
      <c r="K954" s="170"/>
      <c r="L954" s="170"/>
      <c r="M954" s="170"/>
      <c r="N954" s="170"/>
      <c r="O954" s="170"/>
      <c r="P954" s="170"/>
      <c r="Q954" s="170"/>
      <c r="R954" s="170"/>
      <c r="S954" s="170"/>
    </row>
    <row r="955">
      <c r="A955" s="170"/>
      <c r="B955" s="170"/>
      <c r="C955" s="170"/>
      <c r="D955" s="170"/>
      <c r="E955" s="171"/>
      <c r="F955" s="170"/>
      <c r="G955" s="170"/>
      <c r="H955" s="170"/>
      <c r="I955" s="170"/>
      <c r="J955" s="170"/>
      <c r="K955" s="170"/>
      <c r="L955" s="170"/>
      <c r="M955" s="170"/>
      <c r="N955" s="170"/>
      <c r="O955" s="170"/>
      <c r="P955" s="170"/>
      <c r="Q955" s="170"/>
      <c r="R955" s="170"/>
      <c r="S955" s="170"/>
    </row>
    <row r="956">
      <c r="A956" s="170"/>
      <c r="B956" s="170"/>
      <c r="C956" s="170"/>
      <c r="D956" s="170"/>
      <c r="E956" s="171"/>
      <c r="F956" s="170"/>
      <c r="G956" s="170"/>
      <c r="H956" s="170"/>
      <c r="I956" s="170"/>
      <c r="J956" s="170"/>
      <c r="K956" s="170"/>
      <c r="L956" s="170"/>
      <c r="M956" s="170"/>
      <c r="N956" s="170"/>
      <c r="O956" s="170"/>
      <c r="P956" s="170"/>
      <c r="Q956" s="170"/>
      <c r="R956" s="170"/>
      <c r="S956" s="170"/>
    </row>
    <row r="957">
      <c r="A957" s="170"/>
      <c r="B957" s="170"/>
      <c r="C957" s="170"/>
      <c r="D957" s="170"/>
      <c r="E957" s="171"/>
      <c r="F957" s="170"/>
      <c r="G957" s="170"/>
      <c r="H957" s="170"/>
      <c r="I957" s="170"/>
      <c r="J957" s="170"/>
      <c r="K957" s="170"/>
      <c r="L957" s="170"/>
      <c r="M957" s="170"/>
      <c r="N957" s="170"/>
      <c r="O957" s="170"/>
      <c r="P957" s="170"/>
      <c r="Q957" s="170"/>
      <c r="R957" s="170"/>
      <c r="S957" s="170"/>
    </row>
    <row r="958">
      <c r="A958" s="170"/>
      <c r="B958" s="170"/>
      <c r="C958" s="170"/>
      <c r="D958" s="170"/>
      <c r="E958" s="171"/>
      <c r="F958" s="170"/>
      <c r="G958" s="170"/>
      <c r="H958" s="170"/>
      <c r="I958" s="170"/>
      <c r="J958" s="170"/>
      <c r="K958" s="170"/>
      <c r="L958" s="170"/>
      <c r="M958" s="170"/>
      <c r="N958" s="170"/>
      <c r="O958" s="170"/>
      <c r="P958" s="170"/>
      <c r="Q958" s="170"/>
      <c r="R958" s="170"/>
      <c r="S958" s="170"/>
    </row>
    <row r="959">
      <c r="A959" s="170"/>
      <c r="B959" s="170"/>
      <c r="C959" s="170"/>
      <c r="D959" s="170"/>
      <c r="E959" s="171"/>
      <c r="F959" s="170"/>
      <c r="G959" s="170"/>
      <c r="H959" s="170"/>
      <c r="I959" s="170"/>
      <c r="J959" s="170"/>
      <c r="K959" s="170"/>
      <c r="L959" s="170"/>
      <c r="M959" s="170"/>
      <c r="N959" s="170"/>
      <c r="O959" s="170"/>
      <c r="P959" s="170"/>
      <c r="Q959" s="170"/>
      <c r="R959" s="170"/>
      <c r="S959" s="170"/>
    </row>
    <row r="960">
      <c r="A960" s="170"/>
      <c r="B960" s="170"/>
      <c r="C960" s="170"/>
      <c r="D960" s="170"/>
      <c r="E960" s="171"/>
      <c r="F960" s="170"/>
      <c r="G960" s="170"/>
      <c r="H960" s="170"/>
      <c r="I960" s="170"/>
      <c r="J960" s="170"/>
      <c r="K960" s="170"/>
      <c r="L960" s="170"/>
      <c r="M960" s="170"/>
      <c r="N960" s="170"/>
      <c r="O960" s="170"/>
      <c r="P960" s="170"/>
      <c r="Q960" s="170"/>
      <c r="R960" s="170"/>
      <c r="S960" s="170"/>
    </row>
    <row r="961">
      <c r="A961" s="170"/>
      <c r="B961" s="170"/>
      <c r="C961" s="170"/>
      <c r="D961" s="170"/>
      <c r="E961" s="171"/>
      <c r="F961" s="170"/>
      <c r="G961" s="170"/>
      <c r="H961" s="170"/>
      <c r="I961" s="170"/>
      <c r="J961" s="170"/>
      <c r="K961" s="170"/>
      <c r="L961" s="170"/>
      <c r="M961" s="170"/>
      <c r="N961" s="170"/>
      <c r="O961" s="170"/>
      <c r="P961" s="170"/>
      <c r="Q961" s="170"/>
      <c r="R961" s="170"/>
      <c r="S961" s="170"/>
    </row>
    <row r="962">
      <c r="A962" s="170"/>
      <c r="B962" s="170"/>
      <c r="C962" s="170"/>
      <c r="D962" s="170"/>
      <c r="E962" s="171"/>
      <c r="F962" s="170"/>
      <c r="G962" s="170"/>
      <c r="H962" s="170"/>
      <c r="I962" s="170"/>
      <c r="J962" s="170"/>
      <c r="K962" s="170"/>
      <c r="L962" s="170"/>
      <c r="M962" s="170"/>
      <c r="N962" s="170"/>
      <c r="O962" s="170"/>
      <c r="P962" s="170"/>
      <c r="Q962" s="170"/>
      <c r="R962" s="170"/>
      <c r="S962" s="170"/>
    </row>
    <row r="963">
      <c r="A963" s="170"/>
      <c r="B963" s="170"/>
      <c r="C963" s="170"/>
      <c r="D963" s="170"/>
      <c r="E963" s="171"/>
      <c r="F963" s="170"/>
      <c r="G963" s="170"/>
      <c r="H963" s="170"/>
      <c r="I963" s="170"/>
      <c r="J963" s="170"/>
      <c r="K963" s="170"/>
      <c r="L963" s="170"/>
      <c r="M963" s="170"/>
      <c r="N963" s="170"/>
      <c r="O963" s="170"/>
      <c r="P963" s="170"/>
      <c r="Q963" s="170"/>
      <c r="R963" s="170"/>
      <c r="S963" s="170"/>
    </row>
    <row r="964">
      <c r="A964" s="170"/>
      <c r="B964" s="170"/>
      <c r="C964" s="170"/>
      <c r="D964" s="170"/>
      <c r="E964" s="171"/>
      <c r="F964" s="170"/>
      <c r="G964" s="170"/>
      <c r="H964" s="170"/>
      <c r="I964" s="170"/>
      <c r="J964" s="170"/>
      <c r="K964" s="170"/>
      <c r="L964" s="170"/>
      <c r="M964" s="170"/>
      <c r="N964" s="170"/>
      <c r="O964" s="170"/>
      <c r="P964" s="170"/>
      <c r="Q964" s="170"/>
      <c r="R964" s="170"/>
      <c r="S964" s="170"/>
    </row>
    <row r="965">
      <c r="A965" s="170"/>
      <c r="B965" s="170"/>
      <c r="C965" s="170"/>
      <c r="D965" s="170"/>
      <c r="E965" s="171"/>
      <c r="F965" s="170"/>
      <c r="G965" s="170"/>
      <c r="H965" s="170"/>
      <c r="I965" s="170"/>
      <c r="J965" s="170"/>
      <c r="K965" s="170"/>
      <c r="L965" s="170"/>
      <c r="M965" s="170"/>
      <c r="N965" s="170"/>
      <c r="O965" s="170"/>
      <c r="P965" s="170"/>
      <c r="Q965" s="170"/>
      <c r="R965" s="170"/>
      <c r="S965" s="170"/>
    </row>
    <row r="966">
      <c r="A966" s="170"/>
      <c r="B966" s="170"/>
      <c r="C966" s="170"/>
      <c r="D966" s="170"/>
      <c r="E966" s="171"/>
      <c r="F966" s="170"/>
      <c r="G966" s="170"/>
      <c r="H966" s="170"/>
      <c r="I966" s="170"/>
      <c r="J966" s="170"/>
      <c r="K966" s="170"/>
      <c r="L966" s="170"/>
      <c r="M966" s="170"/>
      <c r="N966" s="170"/>
      <c r="O966" s="170"/>
      <c r="P966" s="170"/>
      <c r="Q966" s="170"/>
      <c r="R966" s="170"/>
      <c r="S966" s="170"/>
    </row>
    <row r="967">
      <c r="A967" s="170"/>
      <c r="B967" s="170"/>
      <c r="C967" s="170"/>
      <c r="D967" s="170"/>
      <c r="E967" s="171"/>
      <c r="F967" s="170"/>
      <c r="G967" s="170"/>
      <c r="H967" s="170"/>
      <c r="I967" s="170"/>
      <c r="J967" s="170"/>
      <c r="K967" s="170"/>
      <c r="L967" s="170"/>
      <c r="M967" s="170"/>
      <c r="N967" s="170"/>
      <c r="O967" s="170"/>
      <c r="P967" s="170"/>
      <c r="Q967" s="170"/>
      <c r="R967" s="170"/>
      <c r="S967" s="170"/>
    </row>
    <row r="968">
      <c r="A968" s="170"/>
      <c r="B968" s="170"/>
      <c r="C968" s="170"/>
      <c r="D968" s="170"/>
      <c r="E968" s="171"/>
      <c r="F968" s="170"/>
      <c r="G968" s="170"/>
      <c r="H968" s="170"/>
      <c r="I968" s="170"/>
      <c r="J968" s="170"/>
      <c r="K968" s="170"/>
      <c r="L968" s="170"/>
      <c r="M968" s="170"/>
      <c r="N968" s="170"/>
      <c r="O968" s="170"/>
      <c r="P968" s="170"/>
      <c r="Q968" s="170"/>
      <c r="R968" s="170"/>
      <c r="S968" s="170"/>
    </row>
    <row r="969">
      <c r="A969" s="170"/>
      <c r="B969" s="170"/>
      <c r="C969" s="170"/>
      <c r="D969" s="170"/>
      <c r="E969" s="171"/>
      <c r="F969" s="170"/>
      <c r="G969" s="170"/>
      <c r="H969" s="170"/>
      <c r="I969" s="170"/>
      <c r="J969" s="170"/>
      <c r="K969" s="170"/>
      <c r="L969" s="170"/>
      <c r="M969" s="170"/>
      <c r="N969" s="170"/>
      <c r="O969" s="170"/>
      <c r="P969" s="170"/>
      <c r="Q969" s="170"/>
      <c r="R969" s="170"/>
      <c r="S969" s="170"/>
    </row>
    <row r="970">
      <c r="A970" s="170"/>
      <c r="B970" s="170"/>
      <c r="C970" s="170"/>
      <c r="D970" s="170"/>
      <c r="E970" s="171"/>
      <c r="F970" s="170"/>
      <c r="G970" s="170"/>
      <c r="H970" s="170"/>
      <c r="I970" s="170"/>
      <c r="J970" s="170"/>
      <c r="K970" s="170"/>
      <c r="L970" s="170"/>
      <c r="M970" s="170"/>
      <c r="N970" s="170"/>
      <c r="O970" s="170"/>
      <c r="P970" s="170"/>
      <c r="Q970" s="170"/>
      <c r="R970" s="170"/>
      <c r="S970" s="170"/>
    </row>
    <row r="971">
      <c r="A971" s="170"/>
      <c r="B971" s="170"/>
      <c r="C971" s="170"/>
      <c r="D971" s="170"/>
      <c r="E971" s="171"/>
      <c r="F971" s="170"/>
      <c r="G971" s="170"/>
      <c r="H971" s="170"/>
      <c r="I971" s="170"/>
      <c r="J971" s="170"/>
      <c r="K971" s="170"/>
      <c r="L971" s="170"/>
      <c r="M971" s="170"/>
      <c r="N971" s="170"/>
      <c r="O971" s="170"/>
      <c r="P971" s="170"/>
      <c r="Q971" s="170"/>
      <c r="R971" s="170"/>
      <c r="S971" s="170"/>
    </row>
    <row r="972">
      <c r="A972" s="170"/>
      <c r="B972" s="170"/>
      <c r="C972" s="170"/>
      <c r="D972" s="170"/>
      <c r="E972" s="171"/>
      <c r="F972" s="170"/>
      <c r="G972" s="170"/>
      <c r="H972" s="170"/>
      <c r="I972" s="170"/>
      <c r="J972" s="170"/>
      <c r="K972" s="170"/>
      <c r="L972" s="170"/>
      <c r="M972" s="170"/>
      <c r="N972" s="170"/>
      <c r="O972" s="170"/>
      <c r="P972" s="170"/>
      <c r="Q972" s="170"/>
      <c r="R972" s="170"/>
      <c r="S972" s="170"/>
    </row>
    <row r="973">
      <c r="A973" s="170"/>
      <c r="B973" s="170"/>
      <c r="C973" s="170"/>
      <c r="D973" s="170"/>
      <c r="E973" s="171"/>
      <c r="F973" s="170"/>
      <c r="G973" s="170"/>
      <c r="H973" s="170"/>
      <c r="I973" s="170"/>
      <c r="J973" s="170"/>
      <c r="K973" s="170"/>
      <c r="L973" s="170"/>
      <c r="M973" s="170"/>
      <c r="N973" s="170"/>
      <c r="O973" s="170"/>
      <c r="P973" s="170"/>
      <c r="Q973" s="170"/>
      <c r="R973" s="170"/>
      <c r="S973" s="170"/>
    </row>
    <row r="974">
      <c r="A974" s="170"/>
      <c r="B974" s="170"/>
      <c r="C974" s="170"/>
      <c r="D974" s="170"/>
      <c r="E974" s="171"/>
      <c r="F974" s="170"/>
      <c r="G974" s="170"/>
      <c r="H974" s="170"/>
      <c r="I974" s="170"/>
      <c r="J974" s="170"/>
      <c r="K974" s="170"/>
      <c r="L974" s="170"/>
      <c r="M974" s="170"/>
      <c r="N974" s="170"/>
      <c r="O974" s="170"/>
      <c r="P974" s="170"/>
      <c r="Q974" s="170"/>
      <c r="R974" s="170"/>
      <c r="S974" s="170"/>
    </row>
    <row r="975">
      <c r="A975" s="170"/>
      <c r="B975" s="170"/>
      <c r="C975" s="170"/>
      <c r="D975" s="170"/>
      <c r="E975" s="171"/>
      <c r="F975" s="170"/>
      <c r="G975" s="170"/>
      <c r="H975" s="170"/>
      <c r="I975" s="170"/>
      <c r="J975" s="170"/>
      <c r="K975" s="170"/>
      <c r="L975" s="170"/>
      <c r="M975" s="170"/>
      <c r="N975" s="170"/>
      <c r="O975" s="170"/>
      <c r="P975" s="170"/>
      <c r="Q975" s="170"/>
      <c r="R975" s="170"/>
      <c r="S975" s="170"/>
    </row>
    <row r="976">
      <c r="A976" s="170"/>
      <c r="B976" s="170"/>
      <c r="C976" s="170"/>
      <c r="D976" s="170"/>
      <c r="E976" s="171"/>
      <c r="F976" s="170"/>
      <c r="G976" s="170"/>
      <c r="H976" s="170"/>
      <c r="I976" s="170"/>
      <c r="J976" s="170"/>
      <c r="K976" s="170"/>
      <c r="L976" s="170"/>
      <c r="M976" s="170"/>
      <c r="N976" s="170"/>
      <c r="O976" s="170"/>
      <c r="P976" s="170"/>
      <c r="Q976" s="170"/>
      <c r="R976" s="170"/>
      <c r="S976" s="170"/>
    </row>
    <row r="977">
      <c r="A977" s="170"/>
      <c r="B977" s="170"/>
      <c r="C977" s="170"/>
      <c r="D977" s="170"/>
      <c r="E977" s="171"/>
      <c r="F977" s="170"/>
      <c r="G977" s="170"/>
      <c r="H977" s="170"/>
      <c r="I977" s="170"/>
      <c r="J977" s="170"/>
      <c r="K977" s="170"/>
      <c r="L977" s="170"/>
      <c r="M977" s="170"/>
      <c r="N977" s="170"/>
      <c r="O977" s="170"/>
      <c r="P977" s="170"/>
      <c r="Q977" s="170"/>
      <c r="R977" s="170"/>
      <c r="S977" s="170"/>
    </row>
    <row r="978">
      <c r="A978" s="170"/>
      <c r="B978" s="170"/>
      <c r="C978" s="170"/>
      <c r="D978" s="170"/>
      <c r="E978" s="171"/>
      <c r="F978" s="170"/>
      <c r="G978" s="170"/>
      <c r="H978" s="170"/>
      <c r="I978" s="170"/>
      <c r="J978" s="170"/>
      <c r="K978" s="170"/>
      <c r="L978" s="170"/>
      <c r="M978" s="170"/>
      <c r="N978" s="170"/>
      <c r="O978" s="170"/>
      <c r="P978" s="170"/>
      <c r="Q978" s="170"/>
      <c r="R978" s="170"/>
      <c r="S978" s="170"/>
    </row>
    <row r="979">
      <c r="A979" s="170"/>
      <c r="B979" s="170"/>
      <c r="C979" s="170"/>
      <c r="D979" s="170"/>
      <c r="E979" s="171"/>
      <c r="F979" s="170"/>
      <c r="G979" s="170"/>
      <c r="H979" s="170"/>
      <c r="I979" s="170"/>
      <c r="J979" s="170"/>
      <c r="K979" s="170"/>
      <c r="L979" s="170"/>
      <c r="M979" s="170"/>
      <c r="N979" s="170"/>
      <c r="O979" s="170"/>
      <c r="P979" s="170"/>
      <c r="Q979" s="170"/>
      <c r="R979" s="170"/>
      <c r="S979" s="170"/>
    </row>
    <row r="980">
      <c r="A980" s="170"/>
      <c r="B980" s="170"/>
      <c r="C980" s="170"/>
      <c r="D980" s="170"/>
      <c r="E980" s="171"/>
      <c r="F980" s="170"/>
      <c r="G980" s="170"/>
      <c r="H980" s="170"/>
      <c r="I980" s="170"/>
      <c r="J980" s="170"/>
      <c r="K980" s="170"/>
      <c r="L980" s="170"/>
      <c r="M980" s="170"/>
      <c r="N980" s="170"/>
      <c r="O980" s="170"/>
      <c r="P980" s="170"/>
      <c r="Q980" s="170"/>
      <c r="R980" s="170"/>
      <c r="S980" s="170"/>
    </row>
    <row r="981">
      <c r="A981" s="170"/>
      <c r="B981" s="170"/>
      <c r="C981" s="170"/>
      <c r="D981" s="170"/>
      <c r="E981" s="171"/>
      <c r="F981" s="170"/>
      <c r="G981" s="170"/>
      <c r="H981" s="170"/>
      <c r="I981" s="170"/>
      <c r="J981" s="170"/>
      <c r="K981" s="170"/>
      <c r="L981" s="170"/>
      <c r="M981" s="170"/>
      <c r="N981" s="170"/>
      <c r="O981" s="170"/>
      <c r="P981" s="170"/>
      <c r="Q981" s="170"/>
      <c r="R981" s="170"/>
      <c r="S981" s="170"/>
    </row>
    <row r="982">
      <c r="A982" s="170"/>
      <c r="B982" s="170"/>
      <c r="C982" s="170"/>
      <c r="D982" s="170"/>
      <c r="E982" s="171"/>
      <c r="F982" s="170"/>
      <c r="G982" s="170"/>
      <c r="H982" s="170"/>
      <c r="I982" s="170"/>
      <c r="J982" s="170"/>
      <c r="K982" s="170"/>
      <c r="L982" s="170"/>
      <c r="M982" s="170"/>
      <c r="N982" s="170"/>
      <c r="O982" s="170"/>
      <c r="P982" s="170"/>
      <c r="Q982" s="170"/>
      <c r="R982" s="170"/>
      <c r="S982" s="170"/>
    </row>
    <row r="983">
      <c r="A983" s="170"/>
      <c r="B983" s="170"/>
      <c r="C983" s="170"/>
      <c r="D983" s="170"/>
      <c r="E983" s="171"/>
      <c r="F983" s="170"/>
      <c r="G983" s="170"/>
      <c r="H983" s="170"/>
      <c r="I983" s="170"/>
      <c r="J983" s="170"/>
      <c r="K983" s="170"/>
      <c r="L983" s="170"/>
      <c r="M983" s="170"/>
      <c r="N983" s="170"/>
      <c r="O983" s="170"/>
      <c r="P983" s="170"/>
      <c r="Q983" s="170"/>
      <c r="R983" s="170"/>
      <c r="S983" s="170"/>
    </row>
    <row r="984">
      <c r="A984" s="170"/>
      <c r="B984" s="170"/>
      <c r="C984" s="170"/>
      <c r="D984" s="170"/>
      <c r="E984" s="171"/>
      <c r="F984" s="170"/>
      <c r="G984" s="170"/>
      <c r="H984" s="170"/>
      <c r="I984" s="170"/>
      <c r="J984" s="170"/>
      <c r="K984" s="170"/>
      <c r="L984" s="170"/>
      <c r="M984" s="170"/>
      <c r="N984" s="170"/>
      <c r="O984" s="170"/>
      <c r="P984" s="170"/>
      <c r="Q984" s="170"/>
      <c r="R984" s="170"/>
      <c r="S984" s="170"/>
    </row>
    <row r="985">
      <c r="A985" s="170"/>
      <c r="B985" s="170"/>
      <c r="C985" s="170"/>
      <c r="D985" s="170"/>
      <c r="E985" s="171"/>
      <c r="F985" s="170"/>
      <c r="G985" s="170"/>
      <c r="H985" s="170"/>
      <c r="I985" s="170"/>
      <c r="J985" s="170"/>
      <c r="K985" s="170"/>
      <c r="L985" s="170"/>
      <c r="M985" s="170"/>
      <c r="N985" s="170"/>
      <c r="O985" s="170"/>
      <c r="P985" s="170"/>
      <c r="Q985" s="170"/>
      <c r="R985" s="170"/>
      <c r="S985" s="170"/>
    </row>
    <row r="986">
      <c r="A986" s="170"/>
      <c r="B986" s="170"/>
      <c r="C986" s="170"/>
      <c r="D986" s="170"/>
      <c r="E986" s="171"/>
      <c r="F986" s="170"/>
      <c r="G986" s="170"/>
      <c r="H986" s="170"/>
      <c r="I986" s="170"/>
      <c r="J986" s="170"/>
      <c r="K986" s="170"/>
      <c r="L986" s="170"/>
      <c r="M986" s="170"/>
      <c r="N986" s="170"/>
      <c r="O986" s="170"/>
      <c r="P986" s="170"/>
      <c r="Q986" s="170"/>
      <c r="R986" s="170"/>
      <c r="S986" s="170"/>
    </row>
    <row r="987">
      <c r="A987" s="170"/>
      <c r="B987" s="170"/>
      <c r="C987" s="170"/>
      <c r="D987" s="170"/>
      <c r="E987" s="171"/>
      <c r="F987" s="170"/>
      <c r="G987" s="170"/>
      <c r="H987" s="170"/>
      <c r="I987" s="170"/>
      <c r="J987" s="170"/>
      <c r="K987" s="170"/>
      <c r="L987" s="170"/>
      <c r="M987" s="170"/>
      <c r="N987" s="170"/>
      <c r="O987" s="170"/>
      <c r="P987" s="170"/>
      <c r="Q987" s="170"/>
      <c r="R987" s="170"/>
      <c r="S987" s="170"/>
    </row>
    <row r="988">
      <c r="A988" s="170"/>
      <c r="B988" s="170"/>
      <c r="C988" s="170"/>
      <c r="D988" s="170"/>
      <c r="E988" s="171"/>
      <c r="F988" s="170"/>
      <c r="G988" s="170"/>
      <c r="H988" s="170"/>
      <c r="I988" s="170"/>
      <c r="J988" s="170"/>
      <c r="K988" s="170"/>
      <c r="L988" s="170"/>
      <c r="M988" s="170"/>
      <c r="N988" s="170"/>
      <c r="O988" s="170"/>
      <c r="P988" s="170"/>
      <c r="Q988" s="170"/>
      <c r="R988" s="170"/>
      <c r="S988" s="170"/>
    </row>
    <row r="989">
      <c r="A989" s="170"/>
      <c r="B989" s="170"/>
      <c r="C989" s="170"/>
      <c r="D989" s="170"/>
      <c r="E989" s="171"/>
      <c r="F989" s="170"/>
      <c r="G989" s="170"/>
      <c r="H989" s="170"/>
      <c r="I989" s="170"/>
      <c r="J989" s="170"/>
      <c r="K989" s="170"/>
      <c r="L989" s="170"/>
      <c r="M989" s="170"/>
      <c r="N989" s="170"/>
      <c r="O989" s="170"/>
      <c r="P989" s="170"/>
      <c r="Q989" s="170"/>
      <c r="R989" s="170"/>
      <c r="S989" s="170"/>
    </row>
    <row r="990">
      <c r="A990" s="170"/>
      <c r="B990" s="170"/>
      <c r="C990" s="170"/>
      <c r="D990" s="170"/>
      <c r="E990" s="171"/>
      <c r="F990" s="170"/>
      <c r="G990" s="170"/>
      <c r="H990" s="170"/>
      <c r="I990" s="170"/>
      <c r="J990" s="170"/>
      <c r="K990" s="170"/>
      <c r="L990" s="170"/>
      <c r="M990" s="170"/>
      <c r="N990" s="170"/>
      <c r="O990" s="170"/>
      <c r="P990" s="170"/>
      <c r="Q990" s="170"/>
      <c r="R990" s="170"/>
      <c r="S990" s="170"/>
    </row>
    <row r="991">
      <c r="A991" s="170"/>
      <c r="B991" s="170"/>
      <c r="C991" s="170"/>
      <c r="D991" s="170"/>
      <c r="E991" s="171"/>
      <c r="F991" s="170"/>
      <c r="G991" s="170"/>
      <c r="H991" s="170"/>
      <c r="I991" s="170"/>
      <c r="J991" s="170"/>
      <c r="K991" s="170"/>
      <c r="L991" s="170"/>
      <c r="M991" s="170"/>
      <c r="N991" s="170"/>
      <c r="O991" s="170"/>
      <c r="P991" s="170"/>
      <c r="Q991" s="170"/>
      <c r="R991" s="170"/>
      <c r="S991" s="170"/>
    </row>
    <row r="992">
      <c r="A992" s="170"/>
      <c r="B992" s="170"/>
      <c r="C992" s="170"/>
      <c r="D992" s="170"/>
      <c r="E992" s="171"/>
      <c r="F992" s="170"/>
      <c r="G992" s="170"/>
      <c r="H992" s="170"/>
      <c r="I992" s="170"/>
      <c r="J992" s="170"/>
      <c r="K992" s="170"/>
      <c r="L992" s="170"/>
      <c r="M992" s="170"/>
      <c r="N992" s="170"/>
      <c r="O992" s="170"/>
      <c r="P992" s="170"/>
      <c r="Q992" s="170"/>
      <c r="R992" s="170"/>
      <c r="S992" s="170"/>
    </row>
    <row r="993">
      <c r="A993" s="170"/>
      <c r="B993" s="170"/>
      <c r="C993" s="170"/>
      <c r="D993" s="170"/>
      <c r="E993" s="171"/>
      <c r="F993" s="170"/>
      <c r="G993" s="170"/>
      <c r="H993" s="170"/>
      <c r="I993" s="170"/>
      <c r="J993" s="170"/>
      <c r="K993" s="170"/>
      <c r="L993" s="170"/>
      <c r="M993" s="170"/>
      <c r="N993" s="170"/>
      <c r="O993" s="170"/>
      <c r="P993" s="170"/>
      <c r="Q993" s="170"/>
      <c r="R993" s="170"/>
      <c r="S993" s="170"/>
    </row>
    <row r="994">
      <c r="A994" s="170"/>
      <c r="B994" s="170"/>
      <c r="C994" s="170"/>
      <c r="D994" s="170"/>
      <c r="E994" s="171"/>
      <c r="F994" s="170"/>
      <c r="G994" s="170"/>
      <c r="H994" s="170"/>
      <c r="I994" s="170"/>
      <c r="J994" s="170"/>
      <c r="K994" s="170"/>
      <c r="L994" s="170"/>
      <c r="M994" s="170"/>
      <c r="N994" s="170"/>
      <c r="O994" s="170"/>
      <c r="P994" s="170"/>
      <c r="Q994" s="170"/>
      <c r="R994" s="170"/>
      <c r="S994" s="170"/>
    </row>
    <row r="995">
      <c r="A995" s="170"/>
      <c r="B995" s="170"/>
      <c r="C995" s="170"/>
      <c r="D995" s="170"/>
      <c r="E995" s="171"/>
      <c r="F995" s="170"/>
      <c r="G995" s="170"/>
      <c r="H995" s="170"/>
      <c r="I995" s="170"/>
      <c r="J995" s="170"/>
      <c r="K995" s="170"/>
      <c r="L995" s="170"/>
      <c r="M995" s="170"/>
      <c r="N995" s="170"/>
      <c r="O995" s="170"/>
      <c r="P995" s="170"/>
      <c r="Q995" s="170"/>
      <c r="R995" s="170"/>
      <c r="S995" s="170"/>
    </row>
    <row r="996">
      <c r="A996" s="170"/>
      <c r="B996" s="170"/>
      <c r="C996" s="170"/>
      <c r="D996" s="170"/>
      <c r="E996" s="171"/>
      <c r="F996" s="170"/>
      <c r="G996" s="170"/>
      <c r="H996" s="170"/>
      <c r="I996" s="170"/>
      <c r="J996" s="170"/>
      <c r="K996" s="170"/>
      <c r="L996" s="170"/>
      <c r="M996" s="170"/>
      <c r="N996" s="170"/>
      <c r="O996" s="170"/>
      <c r="P996" s="170"/>
      <c r="Q996" s="170"/>
      <c r="R996" s="170"/>
      <c r="S996" s="170"/>
    </row>
    <row r="997">
      <c r="A997" s="170"/>
      <c r="B997" s="170"/>
      <c r="C997" s="170"/>
      <c r="D997" s="170"/>
      <c r="E997" s="171"/>
      <c r="F997" s="170"/>
      <c r="G997" s="170"/>
      <c r="H997" s="170"/>
      <c r="I997" s="170"/>
      <c r="J997" s="170"/>
      <c r="K997" s="170"/>
      <c r="L997" s="170"/>
      <c r="M997" s="170"/>
      <c r="N997" s="170"/>
      <c r="O997" s="170"/>
      <c r="P997" s="170"/>
      <c r="Q997" s="170"/>
      <c r="R997" s="170"/>
      <c r="S997" s="170"/>
    </row>
    <row r="998">
      <c r="A998" s="170"/>
      <c r="B998" s="170"/>
      <c r="C998" s="170"/>
      <c r="D998" s="170"/>
      <c r="E998" s="171"/>
      <c r="F998" s="170"/>
      <c r="G998" s="170"/>
      <c r="H998" s="170"/>
      <c r="I998" s="170"/>
      <c r="J998" s="170"/>
      <c r="K998" s="170"/>
      <c r="L998" s="170"/>
      <c r="M998" s="170"/>
      <c r="N998" s="170"/>
      <c r="O998" s="170"/>
      <c r="P998" s="170"/>
      <c r="Q998" s="170"/>
      <c r="R998" s="170"/>
      <c r="S998" s="170"/>
    </row>
  </sheetData>
  <mergeCells count="21">
    <mergeCell ref="D1:E1"/>
    <mergeCell ref="B1:B2"/>
    <mergeCell ref="C1:C2"/>
    <mergeCell ref="S1:S3"/>
    <mergeCell ref="A1:A2"/>
    <mergeCell ref="M1:Q1"/>
    <mergeCell ref="F1:L1"/>
    <mergeCell ref="R1:R3"/>
    <mergeCell ref="Q47:Q49"/>
    <mergeCell ref="P47:P49"/>
    <mergeCell ref="B47:B48"/>
    <mergeCell ref="C47:C48"/>
    <mergeCell ref="F47:L47"/>
    <mergeCell ref="D47:E47"/>
    <mergeCell ref="A44:Q44"/>
    <mergeCell ref="A45:Q45"/>
    <mergeCell ref="A87:Q87"/>
    <mergeCell ref="A88:Q88"/>
    <mergeCell ref="A47:A48"/>
    <mergeCell ref="M47:N47"/>
    <mergeCell ref="O47:O48"/>
  </mergeCells>
  <drawing r:id="rId1"/>
</worksheet>
</file>